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465" windowWidth="15255" windowHeight="9330" firstSheet="4" activeTab="5"/>
  </bookViews>
  <sheets>
    <sheet name="Wohnfläche_mK" sheetId="6" r:id="rId1"/>
    <sheet name="Umbauter Raum_oK" sheetId="3" r:id="rId2"/>
    <sheet name="Kosten" sheetId="12" r:id="rId3"/>
    <sheet name="Geschossigkeit" sheetId="11" r:id="rId4"/>
    <sheet name="Regenwasserabfluss" sheetId="7" r:id="rId5"/>
    <sheet name="Schmutzwasseranschluss" sheetId="10" r:id="rId6"/>
    <sheet name="Grundstücksberechnungen" sheetId="8" r:id="rId7"/>
    <sheet name="Nutzfläche KG" sheetId="13" r:id="rId8"/>
  </sheets>
  <definedNames>
    <definedName name="_xlnm.Print_Area" localSheetId="3">Geschossigkeit!$A$1:$G$50</definedName>
    <definedName name="_xlnm.Print_Area" localSheetId="6">Grundstücksberechnungen!$A$1:$G$50</definedName>
    <definedName name="_xlnm.Print_Area" localSheetId="2">Kosten!$A$1:$G$57</definedName>
    <definedName name="_xlnm.Print_Area" localSheetId="7">'Nutzfläche KG'!$A$1:$J$32</definedName>
    <definedName name="_xlnm.Print_Area" localSheetId="4">Regenwasserabfluss!$A$1:$G$47</definedName>
    <definedName name="_xlnm.Print_Area" localSheetId="1">'Umbauter Raum_oK'!$A$1:$M$46</definedName>
    <definedName name="_xlnm.Print_Area" localSheetId="0">Wohnfläche_mK!$A$1:$J$87</definedName>
  </definedNames>
  <calcPr calcId="145621"/>
  <fileRecoveryPr repairLoad="1"/>
</workbook>
</file>

<file path=xl/calcChain.xml><?xml version="1.0" encoding="utf-8"?>
<calcChain xmlns="http://schemas.openxmlformats.org/spreadsheetml/2006/main">
  <c r="E7" i="7" l="1"/>
  <c r="C7" i="7"/>
  <c r="E8" i="7"/>
  <c r="C8" i="7"/>
  <c r="G8" i="7"/>
  <c r="G21" i="8"/>
  <c r="G22" i="8"/>
  <c r="C13" i="8"/>
  <c r="D13" i="8"/>
  <c r="E13" i="8"/>
  <c r="G13" i="8" l="1"/>
  <c r="M29" i="3"/>
  <c r="E29" i="3"/>
  <c r="F29" i="3"/>
  <c r="D29" i="3"/>
  <c r="D25" i="3"/>
  <c r="M25" i="3" s="1"/>
  <c r="E25" i="3"/>
  <c r="F25" i="3"/>
  <c r="M12" i="3"/>
  <c r="B23" i="7" l="1"/>
  <c r="E33" i="3" l="1"/>
  <c r="A33" i="3"/>
  <c r="D33" i="3"/>
  <c r="F33" i="3"/>
  <c r="M33" i="3" l="1"/>
  <c r="G25" i="7"/>
  <c r="B3" i="13"/>
  <c r="B48" i="6"/>
  <c r="B5" i="13" s="1"/>
  <c r="B47" i="6"/>
  <c r="B4" i="13" s="1"/>
  <c r="B45" i="6"/>
  <c r="B2" i="13" s="1"/>
  <c r="B44" i="6"/>
  <c r="B1" i="13" s="1"/>
  <c r="G18" i="12" l="1"/>
  <c r="M35" i="3"/>
  <c r="A86" i="6"/>
  <c r="A31" i="13" s="1"/>
  <c r="H18" i="13" l="1"/>
  <c r="H16" i="13"/>
  <c r="H14" i="13"/>
  <c r="H12" i="13"/>
  <c r="J12" i="13" s="1"/>
  <c r="H16" i="6" l="1"/>
  <c r="H71" i="6"/>
  <c r="H52" i="6"/>
  <c r="H54" i="6"/>
  <c r="H79" i="6"/>
  <c r="H78" i="6"/>
  <c r="H77" i="6"/>
  <c r="H80" i="6"/>
  <c r="H76" i="6"/>
  <c r="H66" i="6"/>
  <c r="H60" i="6"/>
  <c r="H65" i="6"/>
  <c r="H59" i="6"/>
  <c r="H62" i="6"/>
  <c r="H61" i="6"/>
  <c r="H57" i="6"/>
  <c r="H13" i="6"/>
  <c r="H14" i="6"/>
  <c r="H19" i="6"/>
  <c r="H55" i="6"/>
  <c r="H27" i="6"/>
  <c r="H20" i="6"/>
  <c r="J21" i="6" s="1"/>
  <c r="H21" i="6"/>
  <c r="J18" i="13" l="1"/>
  <c r="J16" i="13"/>
  <c r="J14" i="13"/>
  <c r="H53" i="6"/>
  <c r="H64" i="6"/>
  <c r="H75" i="6"/>
  <c r="H58" i="6"/>
  <c r="J62" i="6" s="1"/>
  <c r="A42" i="11"/>
  <c r="A52" i="12"/>
  <c r="A18" i="12"/>
  <c r="A15" i="12"/>
  <c r="A21" i="12" s="1"/>
  <c r="E24" i="3"/>
  <c r="F24" i="3"/>
  <c r="D24" i="3"/>
  <c r="D14" i="11"/>
  <c r="E14" i="11"/>
  <c r="C14" i="11"/>
  <c r="B6" i="11"/>
  <c r="B6" i="12" s="1"/>
  <c r="B5" i="11"/>
  <c r="B5" i="12" s="1"/>
  <c r="B3" i="11"/>
  <c r="B3" i="12" s="1"/>
  <c r="B2" i="11"/>
  <c r="B2" i="12" s="1"/>
  <c r="M24" i="3" l="1"/>
  <c r="J19" i="13"/>
  <c r="G14" i="11"/>
  <c r="C17" i="11" s="1"/>
  <c r="G17" i="11" s="1"/>
  <c r="E27" i="11" s="1"/>
  <c r="A32" i="12"/>
  <c r="A35" i="12"/>
  <c r="D34" i="11"/>
  <c r="C21" i="11"/>
  <c r="G21" i="11" s="1"/>
  <c r="C30" i="11" l="1"/>
  <c r="E30" i="11" s="1"/>
  <c r="C27" i="11"/>
  <c r="D27" i="11" s="1"/>
  <c r="A1" i="10"/>
  <c r="B1" i="10"/>
  <c r="B2" i="10"/>
  <c r="A4" i="10"/>
  <c r="B4" i="10"/>
  <c r="B5" i="10"/>
  <c r="H21" i="10"/>
  <c r="H22" i="10"/>
  <c r="H23" i="10"/>
  <c r="H24" i="10"/>
  <c r="H25" i="10"/>
  <c r="H26" i="10"/>
  <c r="H27" i="10"/>
  <c r="B32" i="10"/>
  <c r="H30" i="10" l="1"/>
  <c r="D32" i="10"/>
  <c r="B37" i="10" s="1"/>
  <c r="A44" i="3"/>
  <c r="A39" i="7" s="1"/>
  <c r="A46" i="10" s="1"/>
  <c r="A51" i="8" l="1"/>
  <c r="H74" i="6"/>
  <c r="H70" i="6" l="1"/>
  <c r="H18" i="6"/>
  <c r="H81" i="6"/>
  <c r="H73" i="6"/>
  <c r="H72" i="6"/>
  <c r="H69" i="6"/>
  <c r="H68" i="6"/>
  <c r="H67" i="6"/>
  <c r="H63" i="6"/>
  <c r="J67" i="6" s="1"/>
  <c r="H56" i="6"/>
  <c r="J56" i="6" s="1"/>
  <c r="H29" i="6"/>
  <c r="H28" i="6"/>
  <c r="H26" i="6"/>
  <c r="H25" i="6"/>
  <c r="H24" i="6"/>
  <c r="J24" i="6" s="1"/>
  <c r="H23" i="6"/>
  <c r="H22" i="6"/>
  <c r="H17" i="6"/>
  <c r="J18" i="6" s="1"/>
  <c r="H15" i="6"/>
  <c r="H12" i="6"/>
  <c r="J16" i="6" s="1"/>
  <c r="J73" i="6" l="1"/>
  <c r="J29" i="6"/>
  <c r="J23" i="6"/>
  <c r="J81" i="6"/>
  <c r="D20" i="8"/>
  <c r="D11" i="7" s="1"/>
  <c r="E20" i="8"/>
  <c r="E11" i="7" s="1"/>
  <c r="C20" i="8"/>
  <c r="C11" i="7" s="1"/>
  <c r="A20" i="8"/>
  <c r="C24" i="12"/>
  <c r="C35" i="12" s="1"/>
  <c r="G11" i="7" l="1"/>
  <c r="G24" i="12"/>
  <c r="G35" i="12"/>
  <c r="J82" i="6"/>
  <c r="J30" i="6"/>
  <c r="J83" i="6" s="1"/>
  <c r="G20" i="8"/>
  <c r="G23" i="8" s="1"/>
  <c r="M14" i="3"/>
  <c r="J84" i="6" l="1"/>
  <c r="D27" i="3"/>
  <c r="D28" i="3" s="1"/>
  <c r="B21" i="7"/>
  <c r="F27" i="3"/>
  <c r="A1" i="8"/>
  <c r="B1" i="8"/>
  <c r="B2" i="8"/>
  <c r="A3" i="8"/>
  <c r="B3" i="8"/>
  <c r="B4" i="8"/>
  <c r="C12" i="8"/>
  <c r="D12" i="8"/>
  <c r="E12" i="8"/>
  <c r="E17" i="8"/>
  <c r="E25" i="8"/>
  <c r="E30" i="8"/>
  <c r="A1" i="7"/>
  <c r="B1" i="7"/>
  <c r="B2" i="7"/>
  <c r="A3" i="7"/>
  <c r="B3" i="7"/>
  <c r="B4" i="7"/>
  <c r="B19" i="7"/>
  <c r="B1" i="3"/>
  <c r="B2" i="3"/>
  <c r="B4" i="3"/>
  <c r="B5" i="3"/>
  <c r="M11" i="3"/>
  <c r="M16" i="3" s="1"/>
  <c r="A22" i="3"/>
  <c r="A38" i="8" s="1"/>
  <c r="E27" i="3"/>
  <c r="E28" i="3"/>
  <c r="F28" i="3"/>
  <c r="A44" i="8"/>
  <c r="G7" i="7" l="1"/>
  <c r="G44" i="8"/>
  <c r="C46" i="8" s="1"/>
  <c r="G46" i="8" s="1"/>
  <c r="G12" i="8"/>
  <c r="M28" i="3"/>
  <c r="M27" i="3"/>
  <c r="M31" i="3" l="1"/>
  <c r="G13" i="7"/>
  <c r="G26" i="7"/>
  <c r="C27" i="7" s="1"/>
  <c r="G27" i="7" s="1"/>
  <c r="G16" i="8"/>
  <c r="C47" i="8"/>
  <c r="G47" i="8" s="1"/>
  <c r="G27" i="8"/>
  <c r="G14" i="7" l="1"/>
  <c r="C15" i="7" s="1"/>
  <c r="G15" i="7" s="1"/>
  <c r="H25" i="7"/>
  <c r="H27" i="7" s="1"/>
  <c r="G29" i="8"/>
  <c r="C30" i="8" s="1"/>
  <c r="G30" i="8" s="1"/>
  <c r="M37" i="3"/>
  <c r="G15" i="12"/>
  <c r="G38" i="8"/>
  <c r="C42" i="8" s="1"/>
  <c r="G42" i="8" s="1"/>
  <c r="G49" i="8" s="1"/>
  <c r="C17" i="8"/>
  <c r="G17" i="8" s="1"/>
  <c r="C25" i="8"/>
  <c r="G25" i="8" s="1"/>
  <c r="C21" i="12" l="1"/>
  <c r="G21" i="12" s="1"/>
  <c r="G27" i="12" s="1"/>
  <c r="C32" i="12"/>
  <c r="G32" i="12" s="1"/>
  <c r="G38" i="12" s="1"/>
  <c r="C41" i="8"/>
  <c r="G41" i="8" s="1"/>
  <c r="H25" i="8"/>
</calcChain>
</file>

<file path=xl/sharedStrings.xml><?xml version="1.0" encoding="utf-8"?>
<sst xmlns="http://schemas.openxmlformats.org/spreadsheetml/2006/main" count="366" uniqueCount="126">
  <si>
    <t>Wohnflächenberechnung (n. Fertigmaßen)</t>
  </si>
  <si>
    <t>x</t>
  </si>
  <si>
    <t>=</t>
  </si>
  <si>
    <t xml:space="preserve">Netto-Wohnfläche-Gesamt </t>
  </si>
  <si>
    <t>Erdgeschoss:</t>
  </si>
  <si>
    <t>Netto-Wohnfläche-Erdgeschoss</t>
  </si>
  <si>
    <t>Dachgeschoss:</t>
  </si>
  <si>
    <t>Netto-Wohnfläche-Dachgeschoss</t>
  </si>
  <si>
    <t xml:space="preserve">Netto-Wohnfläche-Erdgeschoss </t>
  </si>
  <si>
    <t>Gesamt Bebaute Fläche</t>
  </si>
  <si>
    <t>Berechnung des Umbauten Raumes nach DIN 276</t>
  </si>
  <si>
    <t>Grundstücksgröße</t>
  </si>
  <si>
    <t>Festsetzungen lt. B-Plan:</t>
  </si>
  <si>
    <t>GRZ</t>
  </si>
  <si>
    <t>GFZ</t>
  </si>
  <si>
    <t>Bebaute Fläche</t>
  </si>
  <si>
    <t>gesamt</t>
  </si>
  <si>
    <t xml:space="preserve">GRZ </t>
  </si>
  <si>
    <t>Berechnung</t>
  </si>
  <si>
    <t>/</t>
  </si>
  <si>
    <t>zusätzl. Versiegelungsflächen</t>
  </si>
  <si>
    <t>Grundfläche EG</t>
  </si>
  <si>
    <t>Grundfläche DG</t>
  </si>
  <si>
    <t>Nachweis</t>
  </si>
  <si>
    <t>Berechnung der Rohbau- und Herstellungskosten</t>
  </si>
  <si>
    <t>ermittelte m³ umbauter Raum</t>
  </si>
  <si>
    <t>Rohbaukosten</t>
  </si>
  <si>
    <t>Dachfläche Wohnhaus</t>
  </si>
  <si>
    <t>ha</t>
  </si>
  <si>
    <t>Regenwasserabfluss 1</t>
  </si>
  <si>
    <t>Regenwasserabfluss 2</t>
  </si>
  <si>
    <t>Dachüberstand Traufe</t>
  </si>
  <si>
    <t>Dachüberstand Giebel</t>
  </si>
  <si>
    <t>Der Kanalanschluss für RW erfolgt als Notüberlauf der RW Zisterne.</t>
  </si>
  <si>
    <t>Kochen</t>
  </si>
  <si>
    <t>Bad</t>
  </si>
  <si>
    <t>Die Rückhaltung des Niederschlagswassers erfolgt über einen Erdwassertank.</t>
  </si>
  <si>
    <t>Nachweis der Geschoßigkeit</t>
  </si>
  <si>
    <t>Der Inhalt des Tanks: erf. Lt. B- Plan 1,5 m³/ 100m² = 2,200 L, gew. 3.000 L</t>
  </si>
  <si>
    <t>Schlafen</t>
  </si>
  <si>
    <t>Diele</t>
  </si>
  <si>
    <t>Summe versiegelter Flächen</t>
  </si>
  <si>
    <t>Bauvorhaben :</t>
  </si>
  <si>
    <t>gepl. Zufahrt</t>
  </si>
  <si>
    <t xml:space="preserve">gepl. Wohnhaus </t>
  </si>
  <si>
    <t>Umbauter Raum gepl. Wohnhaus</t>
  </si>
  <si>
    <t>Umbauter Raum gepl. Garage</t>
  </si>
  <si>
    <t>Gesamt umbauter Raum</t>
  </si>
  <si>
    <t>Fertigstellungskosten</t>
  </si>
  <si>
    <t>Dachgeschoss</t>
  </si>
  <si>
    <t>Erdgeschoss</t>
  </si>
  <si>
    <t>gepl. Wohnhaus</t>
  </si>
  <si>
    <t>Bauvorhaben:</t>
  </si>
  <si>
    <t>Bauherren   :</t>
  </si>
  <si>
    <t>kein Vollgesch.</t>
  </si>
  <si>
    <t>Gesamtfertigstellungskosten</t>
  </si>
  <si>
    <t>Wohnen/ Essen</t>
  </si>
  <si>
    <t>WC</t>
  </si>
  <si>
    <t>Empore</t>
  </si>
  <si>
    <t>Kind 1</t>
  </si>
  <si>
    <t>Kind 2</t>
  </si>
  <si>
    <t>DU einzeln</t>
  </si>
  <si>
    <t>DU gesamt</t>
  </si>
  <si>
    <t>Bidet</t>
  </si>
  <si>
    <t xml:space="preserve">                                                                                                  </t>
  </si>
  <si>
    <t>Gesamt</t>
  </si>
  <si>
    <t>DU</t>
  </si>
  <si>
    <t>Q=</t>
  </si>
  <si>
    <t>Grundleitung SW:</t>
  </si>
  <si>
    <r>
      <t>Q</t>
    </r>
    <r>
      <rPr>
        <b/>
        <sz val="8"/>
        <rFont val="Arial"/>
        <family val="2"/>
      </rPr>
      <t>SW</t>
    </r>
    <r>
      <rPr>
        <b/>
        <sz val="11"/>
        <rFont val="Arial"/>
        <family val="2"/>
      </rPr>
      <t xml:space="preserve"> = </t>
    </r>
  </si>
  <si>
    <t>l/s</t>
  </si>
  <si>
    <t>Nennweite gem. DIN 1986-100, Tab. A.3.</t>
  </si>
  <si>
    <t>DN 125     Gefälle 1 cm/m (min.)</t>
  </si>
  <si>
    <t>System :</t>
  </si>
  <si>
    <t>Abflusskennzahl :</t>
  </si>
  <si>
    <t xml:space="preserve">Entwässerungsgegenstand                      Anzahl                  </t>
  </si>
  <si>
    <t>Dusche</t>
  </si>
  <si>
    <t>Badewanne</t>
  </si>
  <si>
    <t>Waschbecken</t>
  </si>
  <si>
    <t>Spüle</t>
  </si>
  <si>
    <t>Waschmaschine</t>
  </si>
  <si>
    <r>
      <rPr>
        <b/>
        <sz val="18"/>
        <rFont val="Arial"/>
        <family val="2"/>
      </rPr>
      <t>Bemessung der Grundleitung Schmutzwasser</t>
    </r>
    <r>
      <rPr>
        <sz val="10"/>
        <rFont val="Arial"/>
      </rPr>
      <t xml:space="preserve">
</t>
    </r>
  </si>
  <si>
    <t>Bauherr/ in    :</t>
  </si>
  <si>
    <t>Nachweis der Geschossigkeit</t>
  </si>
  <si>
    <t>3/4 der Grundfläche</t>
  </si>
  <si>
    <t>Dachgeschossfläche</t>
  </si>
  <si>
    <t>in 2,30 m Höhe</t>
  </si>
  <si>
    <t xml:space="preserve">da </t>
  </si>
  <si>
    <t xml:space="preserve">oder </t>
  </si>
  <si>
    <t>Herstellungskosten gesamt ca.:</t>
  </si>
  <si>
    <t>Herstellungskosten  bei ca. 240,00 €/m³</t>
  </si>
  <si>
    <t>Rohbaukosten gesamt ca.:</t>
  </si>
  <si>
    <t>Die Grundstücksflächen werden mit wasserdurchlässigen bzw. großfugigen Materialien befestigt. das Niederschlagswasser verrieselt vor Ort bzw. an den angrenzenden Grünflächen.</t>
  </si>
  <si>
    <t>Abstellraum</t>
  </si>
  <si>
    <t>Arbeiten</t>
  </si>
  <si>
    <t>Seite 1</t>
  </si>
  <si>
    <t>Seite 2</t>
  </si>
  <si>
    <t>Nutzflächenflächenberechnung (n. Rohbaumaßen)</t>
  </si>
  <si>
    <t>Kellergeschoss:</t>
  </si>
  <si>
    <t>Keller</t>
  </si>
  <si>
    <t>Keller 2</t>
  </si>
  <si>
    <t>Waschen/ Anschl.</t>
  </si>
  <si>
    <t>Treppenhaus</t>
  </si>
  <si>
    <t>Bauherr/ in      :</t>
  </si>
  <si>
    <t>ist das Dachgeschoss</t>
  </si>
  <si>
    <t>Traufe</t>
  </si>
  <si>
    <t>Giebel</t>
  </si>
  <si>
    <t>gem. CAD</t>
  </si>
  <si>
    <t xml:space="preserve">Berechnung der bebauten Fläche </t>
  </si>
  <si>
    <t>Rohbaukosten  bei ca. 83,00 €/m³</t>
  </si>
  <si>
    <t>gepl. Carport</t>
  </si>
  <si>
    <t>Dachfläche Carport</t>
  </si>
  <si>
    <t>s. Anhang</t>
  </si>
  <si>
    <t>eingeschoßig</t>
  </si>
  <si>
    <t>Versiegelungsgrad zul. (GRZ+50%)</t>
  </si>
  <si>
    <t>gepl. Zuwegungen</t>
  </si>
  <si>
    <t>gepl. Terrassen</t>
  </si>
  <si>
    <t>Ehel. Hofmann, Jennifer &amp; Andreas</t>
  </si>
  <si>
    <t>41470 Neuss, Am Lichtweg 44</t>
  </si>
  <si>
    <t>41372 Niederkrüchten, Montessoristraße</t>
  </si>
  <si>
    <t>Ostbevern, 07.11.2017/HKr</t>
  </si>
  <si>
    <t>gepl. Garage</t>
  </si>
  <si>
    <t>i. M.</t>
  </si>
  <si>
    <t>Neubau eines Einfamilienhauses mit Garage</t>
  </si>
  <si>
    <t>Rohbaukosten  bei ca. 121,00 €/m³</t>
  </si>
  <si>
    <t>Herstellungskosten  bei ca. 91,00 €/m³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</si>
</sst>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0&quot; m²&quot;"/>
    <numFmt numFmtId="165" formatCode="0.000&quot; m²&quot;"/>
    <numFmt numFmtId="166" formatCode="0.000"/>
    <numFmt numFmtId="167" formatCode="#,##0.00&quot; m²&quot;"/>
    <numFmt numFmtId="168" formatCode="&quot;/ &quot;#,##0.00"/>
    <numFmt numFmtId="169" formatCode="#,##0.000&quot; m²&quot;"/>
    <numFmt numFmtId="170" formatCode="#,##0.000"/>
    <numFmt numFmtId="171" formatCode="#,##0.000&quot; m³&quot;"/>
    <numFmt numFmtId="172" formatCode="&quot;/ &quot;#,##0"/>
    <numFmt numFmtId="173" formatCode="&quot;/ &quot;#,##0.000"/>
    <numFmt numFmtId="174" formatCode="0.00&quot; m2 &quot;"/>
    <numFmt numFmtId="175" formatCode="0.00&quot;       &quot;"/>
    <numFmt numFmtId="176" formatCode="0.000&quot; m  &quot;"/>
    <numFmt numFmtId="177" formatCode="0.000&quot;      &quot;"/>
    <numFmt numFmtId="178" formatCode="0.00&quot; m3 &quot;"/>
    <numFmt numFmtId="179" formatCode="#,##0.00\ _€"/>
    <numFmt numFmtId="180" formatCode="_###,##0.00&quot; €/m3 &quot;"/>
    <numFmt numFmtId="181" formatCode="#,##0.00\ &quot;€&quot;"/>
    <numFmt numFmtId="182" formatCode="0.00&quot; ha &quot;"/>
    <numFmt numFmtId="183" formatCode="0.00&quot; l/s &quot;"/>
    <numFmt numFmtId="184" formatCode="_###,##0.00&quot; €/m³ &quot;"/>
    <numFmt numFmtId="185" formatCode="#,##0.00&quot; m³&quot;"/>
    <numFmt numFmtId="186" formatCode="&quot;x &quot;\ 0"/>
    <numFmt numFmtId="187" formatCode="0.00&quot; m  &quot;"/>
  </numFmts>
  <fonts count="26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sz val="11"/>
      <color indexed="9"/>
      <name val="Arial"/>
      <family val="2"/>
    </font>
    <font>
      <b/>
      <i/>
      <sz val="10"/>
      <name val="Arial"/>
      <family val="2"/>
    </font>
    <font>
      <i/>
      <sz val="11"/>
      <color theme="0"/>
      <name val="Arial"/>
      <family val="2"/>
    </font>
    <font>
      <b/>
      <sz val="10"/>
      <color theme="0"/>
      <name val="Arial"/>
      <family val="2"/>
    </font>
    <font>
      <i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0" fontId="1" fillId="0" borderId="0"/>
  </cellStyleXfs>
  <cellXfs count="444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right"/>
    </xf>
    <xf numFmtId="0" fontId="2" fillId="0" borderId="0" xfId="1" applyFont="1"/>
    <xf numFmtId="0" fontId="3" fillId="0" borderId="0" xfId="0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/>
    <xf numFmtId="168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/>
    </xf>
    <xf numFmtId="170" fontId="2" fillId="0" borderId="0" xfId="0" applyNumberFormat="1" applyFont="1" applyBorder="1"/>
    <xf numFmtId="170" fontId="2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9" fontId="3" fillId="0" borderId="0" xfId="0" applyNumberFormat="1" applyFont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164" fontId="0" fillId="0" borderId="0" xfId="0" applyNumberForma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64" fontId="2" fillId="0" borderId="1" xfId="0" applyNumberFormat="1" applyFont="1" applyBorder="1"/>
    <xf numFmtId="164" fontId="2" fillId="0" borderId="0" xfId="0" applyNumberFormat="1" applyFont="1" applyBorder="1"/>
    <xf numFmtId="169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170" fontId="0" fillId="0" borderId="0" xfId="0" applyNumberFormat="1" applyBorder="1"/>
    <xf numFmtId="49" fontId="0" fillId="0" borderId="0" xfId="0" applyNumberFormat="1" applyBorder="1" applyAlignment="1">
      <alignment horizontal="center"/>
    </xf>
    <xf numFmtId="164" fontId="0" fillId="0" borderId="0" xfId="0" applyNumberFormat="1" applyBorder="1"/>
    <xf numFmtId="0" fontId="6" fillId="0" borderId="0" xfId="0" applyFont="1" applyBorder="1" applyAlignment="1">
      <alignment horizontal="center"/>
    </xf>
    <xf numFmtId="0" fontId="2" fillId="0" borderId="0" xfId="1" applyFont="1" applyBorder="1"/>
    <xf numFmtId="164" fontId="2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70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170" fontId="5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170" fontId="5" fillId="0" borderId="3" xfId="0" applyNumberFormat="1" applyFont="1" applyBorder="1"/>
    <xf numFmtId="171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center"/>
    </xf>
    <xf numFmtId="171" fontId="2" fillId="0" borderId="0" xfId="0" applyNumberFormat="1" applyFont="1" applyAlignment="1">
      <alignment horizontal="right"/>
    </xf>
    <xf numFmtId="170" fontId="2" fillId="0" borderId="3" xfId="0" applyNumberFormat="1" applyFont="1" applyBorder="1"/>
    <xf numFmtId="170" fontId="2" fillId="0" borderId="3" xfId="0" applyNumberFormat="1" applyFont="1" applyBorder="1" applyAlignment="1">
      <alignment horizontal="center"/>
    </xf>
    <xf numFmtId="170" fontId="3" fillId="0" borderId="3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168" fontId="2" fillId="0" borderId="0" xfId="0" applyNumberFormat="1" applyFont="1" applyBorder="1" applyAlignment="1">
      <alignment horizontal="right"/>
    </xf>
    <xf numFmtId="169" fontId="5" fillId="0" borderId="0" xfId="0" applyNumberFormat="1" applyFont="1"/>
    <xf numFmtId="164" fontId="3" fillId="0" borderId="1" xfId="0" applyNumberFormat="1" applyFont="1" applyBorder="1"/>
    <xf numFmtId="164" fontId="3" fillId="0" borderId="0" xfId="0" applyNumberFormat="1" applyFont="1"/>
    <xf numFmtId="170" fontId="5" fillId="0" borderId="3" xfId="0" applyNumberFormat="1" applyFont="1" applyBorder="1" applyAlignment="1">
      <alignment horizontal="left"/>
    </xf>
    <xf numFmtId="0" fontId="6" fillId="0" borderId="1" xfId="0" applyFont="1" applyBorder="1"/>
    <xf numFmtId="0" fontId="0" fillId="0" borderId="5" xfId="0" applyBorder="1"/>
    <xf numFmtId="174" fontId="0" fillId="0" borderId="0" xfId="0" applyNumberFormat="1"/>
    <xf numFmtId="0" fontId="6" fillId="0" borderId="6" xfId="0" applyFont="1" applyBorder="1"/>
    <xf numFmtId="0" fontId="0" fillId="0" borderId="7" xfId="0" applyBorder="1"/>
    <xf numFmtId="0" fontId="6" fillId="0" borderId="0" xfId="0" applyFont="1" applyAlignment="1">
      <alignment horizontal="left"/>
    </xf>
    <xf numFmtId="0" fontId="0" fillId="0" borderId="4" xfId="0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181" fontId="8" fillId="0" borderId="0" xfId="0" applyNumberFormat="1" applyFont="1" applyBorder="1"/>
    <xf numFmtId="181" fontId="8" fillId="0" borderId="0" xfId="0" applyNumberFormat="1" applyFont="1"/>
    <xf numFmtId="166" fontId="0" fillId="0" borderId="0" xfId="0" applyNumberFormat="1" applyAlignment="1">
      <alignment horizontal="center"/>
    </xf>
    <xf numFmtId="182" fontId="6" fillId="0" borderId="0" xfId="0" applyNumberFormat="1" applyFont="1" applyBorder="1"/>
    <xf numFmtId="183" fontId="6" fillId="0" borderId="8" xfId="0" applyNumberFormat="1" applyFont="1" applyBorder="1"/>
    <xf numFmtId="0" fontId="6" fillId="0" borderId="0" xfId="0" quotePrefix="1" applyFont="1"/>
    <xf numFmtId="0" fontId="8" fillId="0" borderId="0" xfId="0" applyFont="1"/>
    <xf numFmtId="166" fontId="2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9" fillId="0" borderId="0" xfId="0" applyFont="1"/>
    <xf numFmtId="0" fontId="10" fillId="2" borderId="0" xfId="0" applyFont="1" applyFill="1" applyProtection="1">
      <protection locked="0" hidden="1"/>
    </xf>
    <xf numFmtId="0" fontId="10" fillId="2" borderId="0" xfId="0" applyFont="1" applyFill="1" applyBorder="1" applyProtection="1">
      <protection locked="0" hidden="1"/>
    </xf>
    <xf numFmtId="164" fontId="3" fillId="0" borderId="0" xfId="0" applyNumberFormat="1" applyFont="1" applyBorder="1"/>
    <xf numFmtId="0" fontId="2" fillId="0" borderId="0" xfId="0" applyFont="1" applyFill="1" applyBorder="1"/>
    <xf numFmtId="164" fontId="3" fillId="0" borderId="2" xfId="0" applyNumberFormat="1" applyFont="1" applyBorder="1"/>
    <xf numFmtId="170" fontId="5" fillId="0" borderId="0" xfId="0" applyNumberFormat="1" applyFont="1" applyBorder="1" applyAlignment="1">
      <alignment horizontal="left"/>
    </xf>
    <xf numFmtId="170" fontId="3" fillId="0" borderId="0" xfId="0" applyNumberFormat="1" applyFont="1" applyBorder="1" applyAlignment="1">
      <alignment horizontal="center"/>
    </xf>
    <xf numFmtId="171" fontId="5" fillId="0" borderId="0" xfId="0" applyNumberFormat="1" applyFont="1" applyBorder="1" applyAlignment="1">
      <alignment horizontal="right"/>
    </xf>
    <xf numFmtId="0" fontId="6" fillId="0" borderId="9" xfId="0" applyFont="1" applyBorder="1"/>
    <xf numFmtId="0" fontId="6" fillId="0" borderId="11" xfId="0" applyFont="1" applyBorder="1"/>
    <xf numFmtId="0" fontId="0" fillId="0" borderId="11" xfId="0" applyBorder="1"/>
    <xf numFmtId="174" fontId="0" fillId="0" borderId="11" xfId="0" applyNumberFormat="1" applyBorder="1"/>
    <xf numFmtId="49" fontId="0" fillId="0" borderId="11" xfId="0" applyNumberFormat="1" applyBorder="1"/>
    <xf numFmtId="175" fontId="6" fillId="0" borderId="12" xfId="0" applyNumberFormat="1" applyFont="1" applyBorder="1"/>
    <xf numFmtId="0" fontId="6" fillId="0" borderId="11" xfId="0" applyFont="1" applyBorder="1" applyAlignment="1">
      <alignment horizontal="left"/>
    </xf>
    <xf numFmtId="0" fontId="6" fillId="3" borderId="6" xfId="0" applyFont="1" applyFill="1" applyBorder="1"/>
    <xf numFmtId="0" fontId="0" fillId="3" borderId="7" xfId="0" applyFill="1" applyBorder="1"/>
    <xf numFmtId="175" fontId="6" fillId="3" borderId="8" xfId="0" applyNumberFormat="1" applyFont="1" applyFill="1" applyBorder="1"/>
    <xf numFmtId="0" fontId="6" fillId="3" borderId="11" xfId="0" applyFont="1" applyFill="1" applyBorder="1"/>
    <xf numFmtId="0" fontId="0" fillId="3" borderId="11" xfId="0" applyFill="1" applyBorder="1"/>
    <xf numFmtId="0" fontId="6" fillId="3" borderId="9" xfId="0" applyFont="1" applyFill="1" applyBorder="1"/>
    <xf numFmtId="0" fontId="0" fillId="3" borderId="9" xfId="0" applyFill="1" applyBorder="1"/>
    <xf numFmtId="49" fontId="0" fillId="3" borderId="9" xfId="0" applyNumberFormat="1" applyFill="1" applyBorder="1"/>
    <xf numFmtId="175" fontId="6" fillId="3" borderId="17" xfId="0" applyNumberFormat="1" applyFont="1" applyFill="1" applyBorder="1"/>
    <xf numFmtId="49" fontId="0" fillId="3" borderId="7" xfId="0" applyNumberFormat="1" applyFill="1" applyBorder="1"/>
    <xf numFmtId="0" fontId="11" fillId="0" borderId="0" xfId="0" applyFont="1"/>
    <xf numFmtId="2" fontId="3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173" fontId="6" fillId="3" borderId="17" xfId="0" applyNumberFormat="1" applyFont="1" applyFill="1" applyBorder="1"/>
    <xf numFmtId="0" fontId="12" fillId="0" borderId="0" xfId="0" applyFont="1"/>
    <xf numFmtId="0" fontId="14" fillId="0" borderId="0" xfId="0" applyFont="1"/>
    <xf numFmtId="167" fontId="0" fillId="0" borderId="0" xfId="0" applyNumberFormat="1"/>
    <xf numFmtId="167" fontId="6" fillId="0" borderId="19" xfId="0" applyNumberFormat="1" applyFont="1" applyBorder="1"/>
    <xf numFmtId="167" fontId="0" fillId="3" borderId="9" xfId="0" applyNumberFormat="1" applyFill="1" applyBorder="1"/>
    <xf numFmtId="167" fontId="0" fillId="3" borderId="7" xfId="0" applyNumberFormat="1" applyFill="1" applyBorder="1"/>
    <xf numFmtId="185" fontId="0" fillId="0" borderId="0" xfId="0" applyNumberFormat="1" applyBorder="1"/>
    <xf numFmtId="176" fontId="7" fillId="0" borderId="0" xfId="0" applyNumberFormat="1" applyFont="1"/>
    <xf numFmtId="0" fontId="7" fillId="0" borderId="11" xfId="0" applyFont="1" applyBorder="1"/>
    <xf numFmtId="0" fontId="6" fillId="0" borderId="12" xfId="0" applyFont="1" applyBorder="1" applyAlignment="1">
      <alignment horizontal="right"/>
    </xf>
    <xf numFmtId="184" fontId="0" fillId="0" borderId="0" xfId="0" applyNumberFormat="1" applyBorder="1" applyAlignment="1">
      <alignment horizontal="left"/>
    </xf>
    <xf numFmtId="0" fontId="7" fillId="0" borderId="11" xfId="0" applyFont="1" applyBorder="1" applyAlignment="1">
      <alignment horizontal="left"/>
    </xf>
    <xf numFmtId="164" fontId="6" fillId="0" borderId="11" xfId="0" applyNumberFormat="1" applyFont="1" applyBorder="1" applyAlignment="1">
      <alignment horizontal="center"/>
    </xf>
    <xf numFmtId="0" fontId="13" fillId="0" borderId="0" xfId="0" applyFont="1"/>
    <xf numFmtId="0" fontId="2" fillId="0" borderId="3" xfId="0" applyFont="1" applyBorder="1"/>
    <xf numFmtId="0" fontId="6" fillId="4" borderId="20" xfId="0" applyFont="1" applyFill="1" applyBorder="1" applyAlignment="1"/>
    <xf numFmtId="0" fontId="6" fillId="4" borderId="21" xfId="0" applyFont="1" applyFill="1" applyBorder="1" applyAlignment="1"/>
    <xf numFmtId="0" fontId="12" fillId="0" borderId="0" xfId="0" applyFont="1" applyFill="1" applyBorder="1"/>
    <xf numFmtId="170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170" fontId="3" fillId="0" borderId="3" xfId="0" applyNumberFormat="1" applyFont="1" applyFill="1" applyBorder="1" applyAlignment="1">
      <alignment horizontal="left"/>
    </xf>
    <xf numFmtId="170" fontId="2" fillId="0" borderId="3" xfId="0" applyNumberFormat="1" applyFont="1" applyFill="1" applyBorder="1"/>
    <xf numFmtId="170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70" fontId="3" fillId="0" borderId="3" xfId="0" applyNumberFormat="1" applyFont="1" applyFill="1" applyBorder="1" applyAlignment="1">
      <alignment horizontal="center"/>
    </xf>
    <xf numFmtId="0" fontId="0" fillId="0" borderId="0" xfId="0" applyFill="1"/>
    <xf numFmtId="0" fontId="6" fillId="5" borderId="22" xfId="0" applyFont="1" applyFill="1" applyBorder="1" applyAlignment="1"/>
    <xf numFmtId="167" fontId="6" fillId="5" borderId="19" xfId="0" applyNumberFormat="1" applyFont="1" applyFill="1" applyBorder="1"/>
    <xf numFmtId="175" fontId="6" fillId="5" borderId="19" xfId="0" applyNumberFormat="1" applyFont="1" applyFill="1" applyBorder="1"/>
    <xf numFmtId="166" fontId="2" fillId="0" borderId="0" xfId="0" applyNumberFormat="1" applyFont="1"/>
    <xf numFmtId="172" fontId="2" fillId="0" borderId="0" xfId="0" applyNumberFormat="1" applyFont="1" applyBorder="1" applyAlignment="1">
      <alignment horizontal="right"/>
    </xf>
    <xf numFmtId="186" fontId="2" fillId="0" borderId="1" xfId="0" applyNumberFormat="1" applyFont="1" applyBorder="1" applyAlignment="1">
      <alignment horizontal="right"/>
    </xf>
    <xf numFmtId="172" fontId="2" fillId="0" borderId="1" xfId="0" applyNumberFormat="1" applyFont="1" applyBorder="1" applyAlignment="1">
      <alignment horizontal="right"/>
    </xf>
    <xf numFmtId="164" fontId="2" fillId="0" borderId="1" xfId="0" quotePrefix="1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/>
    <xf numFmtId="164" fontId="2" fillId="0" borderId="0" xfId="0" quotePrefix="1" applyNumberFormat="1" applyFont="1" applyBorder="1" applyAlignment="1">
      <alignment horizontal="center"/>
    </xf>
    <xf numFmtId="164" fontId="5" fillId="0" borderId="0" xfId="0" applyNumberFormat="1" applyFont="1" applyBorder="1"/>
    <xf numFmtId="0" fontId="0" fillId="0" borderId="0" xfId="0" applyBorder="1" applyAlignment="1">
      <alignment horizontal="center"/>
    </xf>
    <xf numFmtId="49" fontId="4" fillId="0" borderId="0" xfId="0" applyNumberFormat="1" applyFont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170" fontId="2" fillId="0" borderId="0" xfId="0" applyNumberFormat="1" applyFont="1" applyAlignment="1">
      <alignment horizontal="center"/>
    </xf>
    <xf numFmtId="170" fontId="0" fillId="0" borderId="0" xfId="0" applyNumberForma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0" fillId="6" borderId="0" xfId="0" applyFill="1"/>
    <xf numFmtId="0" fontId="0" fillId="0" borderId="0" xfId="0" applyFill="1" applyAlignment="1">
      <alignment horizontal="right" vertical="top"/>
    </xf>
    <xf numFmtId="0" fontId="0" fillId="0" borderId="0" xfId="0" applyFill="1" applyAlignment="1">
      <alignment horizontal="right"/>
    </xf>
    <xf numFmtId="176" fontId="7" fillId="0" borderId="0" xfId="0" applyNumberFormat="1" applyFont="1" applyFill="1" applyBorder="1" applyAlignment="1"/>
    <xf numFmtId="170" fontId="7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 applyAlignment="1">
      <alignment horizontal="left"/>
    </xf>
    <xf numFmtId="167" fontId="7" fillId="0" borderId="0" xfId="0" applyNumberFormat="1" applyFont="1" applyFill="1" applyBorder="1"/>
    <xf numFmtId="0" fontId="6" fillId="0" borderId="1" xfId="0" applyFont="1" applyFill="1" applyBorder="1"/>
    <xf numFmtId="0" fontId="0" fillId="0" borderId="1" xfId="0" applyFill="1" applyBorder="1"/>
    <xf numFmtId="167" fontId="6" fillId="0" borderId="19" xfId="0" applyNumberFormat="1" applyFont="1" applyFill="1" applyBorder="1"/>
    <xf numFmtId="176" fontId="7" fillId="0" borderId="0" xfId="0" applyNumberFormat="1" applyFont="1" applyFill="1" applyBorder="1" applyAlignment="1">
      <alignment horizontal="right"/>
    </xf>
    <xf numFmtId="176" fontId="7" fillId="0" borderId="0" xfId="0" applyNumberFormat="1" applyFont="1" applyFill="1" applyBorder="1" applyAlignment="1">
      <alignment horizontal="left" vertical="top"/>
    </xf>
    <xf numFmtId="0" fontId="0" fillId="0" borderId="9" xfId="0" applyFill="1" applyBorder="1"/>
    <xf numFmtId="0" fontId="6" fillId="0" borderId="9" xfId="0" applyFont="1" applyFill="1" applyBorder="1"/>
    <xf numFmtId="167" fontId="6" fillId="0" borderId="12" xfId="0" applyNumberFormat="1" applyFont="1" applyFill="1" applyBorder="1"/>
    <xf numFmtId="164" fontId="7" fillId="0" borderId="0" xfId="0" applyNumberFormat="1" applyFont="1" applyBorder="1"/>
    <xf numFmtId="164" fontId="6" fillId="0" borderId="0" xfId="0" applyNumberFormat="1" applyFont="1"/>
    <xf numFmtId="164" fontId="6" fillId="0" borderId="0" xfId="0" applyNumberFormat="1" applyFont="1" applyBorder="1"/>
    <xf numFmtId="2" fontId="6" fillId="0" borderId="0" xfId="0" applyNumberFormat="1" applyFont="1"/>
    <xf numFmtId="0" fontId="10" fillId="0" borderId="0" xfId="0" applyFont="1" applyFill="1" applyBorder="1" applyProtection="1">
      <protection locked="0" hidden="1"/>
    </xf>
    <xf numFmtId="0" fontId="1" fillId="0" borderId="0" xfId="0" applyFont="1"/>
    <xf numFmtId="0" fontId="2" fillId="0" borderId="19" xfId="0" applyFont="1" applyBorder="1"/>
    <xf numFmtId="0" fontId="0" fillId="0" borderId="19" xfId="0" applyBorder="1"/>
    <xf numFmtId="0" fontId="0" fillId="0" borderId="19" xfId="0" applyBorder="1" applyAlignment="1">
      <alignment horizontal="center"/>
    </xf>
    <xf numFmtId="0" fontId="3" fillId="0" borderId="19" xfId="0" applyFont="1" applyBorder="1"/>
    <xf numFmtId="0" fontId="0" fillId="0" borderId="22" xfId="0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4" xfId="0" applyBorder="1" applyAlignment="1">
      <alignment horizontal="center"/>
    </xf>
    <xf numFmtId="0" fontId="3" fillId="0" borderId="26" xfId="0" applyFont="1" applyBorder="1"/>
    <xf numFmtId="0" fontId="0" fillId="0" borderId="26" xfId="0" applyBorder="1" applyAlignment="1">
      <alignment horizontal="center"/>
    </xf>
    <xf numFmtId="0" fontId="0" fillId="0" borderId="26" xfId="0" applyBorder="1"/>
    <xf numFmtId="0" fontId="2" fillId="0" borderId="24" xfId="0" applyFont="1" applyBorder="1"/>
    <xf numFmtId="0" fontId="6" fillId="0" borderId="26" xfId="0" applyFont="1" applyBorder="1"/>
    <xf numFmtId="0" fontId="6" fillId="0" borderId="26" xfId="0" applyFont="1" applyBorder="1" applyAlignment="1">
      <alignment horizontal="center"/>
    </xf>
    <xf numFmtId="0" fontId="0" fillId="0" borderId="20" xfId="0" applyBorder="1"/>
    <xf numFmtId="0" fontId="0" fillId="0" borderId="22" xfId="0" applyBorder="1"/>
    <xf numFmtId="0" fontId="0" fillId="0" borderId="21" xfId="0" applyBorder="1"/>
    <xf numFmtId="0" fontId="0" fillId="0" borderId="5" xfId="0" applyBorder="1" applyAlignment="1">
      <alignment horizontal="center"/>
    </xf>
    <xf numFmtId="0" fontId="2" fillId="0" borderId="20" xfId="0" applyFont="1" applyFill="1" applyBorder="1" applyAlignment="1"/>
    <xf numFmtId="0" fontId="2" fillId="0" borderId="21" xfId="0" applyFont="1" applyFill="1" applyBorder="1" applyAlignment="1"/>
    <xf numFmtId="0" fontId="2" fillId="0" borderId="22" xfId="0" applyFont="1" applyFill="1" applyBorder="1" applyAlignment="1"/>
    <xf numFmtId="0" fontId="2" fillId="0" borderId="19" xfId="0" applyFont="1" applyFill="1" applyBorder="1" applyAlignment="1"/>
    <xf numFmtId="0" fontId="2" fillId="0" borderId="27" xfId="0" applyFont="1" applyFill="1" applyBorder="1" applyAlignment="1"/>
    <xf numFmtId="0" fontId="2" fillId="0" borderId="0" xfId="0" applyFont="1" applyFill="1" applyBorder="1" applyAlignment="1"/>
    <xf numFmtId="0" fontId="2" fillId="0" borderId="28" xfId="0" applyFont="1" applyFill="1" applyBorder="1" applyAlignment="1"/>
    <xf numFmtId="0" fontId="2" fillId="0" borderId="29" xfId="0" applyFont="1" applyFill="1" applyBorder="1" applyAlignment="1"/>
    <xf numFmtId="0" fontId="2" fillId="0" borderId="1" xfId="0" applyFont="1" applyFill="1" applyBorder="1" applyAlignment="1"/>
    <xf numFmtId="0" fontId="2" fillId="0" borderId="5" xfId="0" applyFont="1" applyFill="1" applyBorder="1" applyAlignment="1"/>
    <xf numFmtId="0" fontId="6" fillId="0" borderId="0" xfId="0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quotePrefix="1" applyFont="1"/>
    <xf numFmtId="0" fontId="12" fillId="0" borderId="0" xfId="0" quotePrefix="1" applyFont="1"/>
    <xf numFmtId="0" fontId="3" fillId="0" borderId="0" xfId="0" applyFont="1" applyAlignment="1">
      <alignment vertical="top"/>
    </xf>
    <xf numFmtId="0" fontId="18" fillId="0" borderId="0" xfId="0" applyFont="1"/>
    <xf numFmtId="0" fontId="19" fillId="0" borderId="0" xfId="0" applyFont="1"/>
    <xf numFmtId="0" fontId="16" fillId="0" borderId="0" xfId="0" applyFont="1"/>
    <xf numFmtId="170" fontId="16" fillId="0" borderId="0" xfId="0" applyNumberFormat="1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0" fillId="0" borderId="0" xfId="0" applyFont="1"/>
    <xf numFmtId="0" fontId="6" fillId="0" borderId="0" xfId="0" applyFont="1" applyAlignment="1">
      <alignment horizontal="right"/>
    </xf>
    <xf numFmtId="0" fontId="20" fillId="0" borderId="9" xfId="0" applyFont="1" applyBorder="1"/>
    <xf numFmtId="0" fontId="6" fillId="0" borderId="9" xfId="0" applyFont="1" applyBorder="1" applyAlignment="1">
      <alignment horizontal="right"/>
    </xf>
    <xf numFmtId="0" fontId="6" fillId="0" borderId="9" xfId="0" applyFont="1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20" fillId="0" borderId="0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178" fontId="6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78" fontId="3" fillId="0" borderId="0" xfId="0" applyNumberFormat="1" applyFont="1" applyBorder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/>
    <xf numFmtId="0" fontId="3" fillId="0" borderId="0" xfId="0" applyFont="1" applyBorder="1" applyProtection="1"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7" fontId="12" fillId="7" borderId="0" xfId="0" applyNumberFormat="1" applyFont="1" applyFill="1"/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/>
    </xf>
    <xf numFmtId="176" fontId="2" fillId="0" borderId="0" xfId="0" applyNumberFormat="1" applyFont="1" applyBorder="1" applyAlignment="1">
      <alignment horizontal="left"/>
    </xf>
    <xf numFmtId="167" fontId="2" fillId="8" borderId="0" xfId="0" applyNumberFormat="1" applyFont="1" applyFill="1" applyBorder="1"/>
    <xf numFmtId="0" fontId="21" fillId="0" borderId="0" xfId="0" applyFont="1" applyAlignment="1">
      <alignment horizontal="right"/>
    </xf>
    <xf numFmtId="167" fontId="2" fillId="0" borderId="0" xfId="0" applyNumberFormat="1" applyFont="1" applyFill="1" applyBorder="1"/>
    <xf numFmtId="176" fontId="2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left"/>
    </xf>
    <xf numFmtId="174" fontId="2" fillId="0" borderId="0" xfId="0" applyNumberFormat="1" applyFont="1"/>
    <xf numFmtId="0" fontId="2" fillId="0" borderId="3" xfId="0" applyFont="1" applyBorder="1" applyAlignment="1">
      <alignment horizontal="left"/>
    </xf>
    <xf numFmtId="164" fontId="3" fillId="8" borderId="3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164" fontId="13" fillId="7" borderId="3" xfId="0" applyNumberFormat="1" applyFont="1" applyFill="1" applyBorder="1" applyAlignment="1">
      <alignment horizontal="center"/>
    </xf>
    <xf numFmtId="0" fontId="0" fillId="0" borderId="3" xfId="0" applyBorder="1"/>
    <xf numFmtId="0" fontId="13" fillId="0" borderId="0" xfId="0" applyFont="1" applyBorder="1" applyAlignment="1">
      <alignment horizontal="right"/>
    </xf>
    <xf numFmtId="184" fontId="2" fillId="0" borderId="0" xfId="0" applyNumberFormat="1" applyFont="1" applyBorder="1" applyAlignment="1">
      <alignment horizontal="left"/>
    </xf>
    <xf numFmtId="185" fontId="2" fillId="0" borderId="0" xfId="0" applyNumberFormat="1" applyFont="1" applyBorder="1" applyAlignment="1">
      <alignment horizontal="right"/>
    </xf>
    <xf numFmtId="181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85" fontId="2" fillId="9" borderId="20" xfId="0" applyNumberFormat="1" applyFont="1" applyFill="1" applyBorder="1" applyAlignment="1">
      <alignment horizontal="center" vertical="center"/>
    </xf>
    <xf numFmtId="10" fontId="2" fillId="9" borderId="2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85" fontId="2" fillId="0" borderId="0" xfId="0" applyNumberFormat="1" applyFont="1" applyFill="1" applyBorder="1" applyAlignment="1">
      <alignment horizontal="center" vertical="center"/>
    </xf>
    <xf numFmtId="10" fontId="2" fillId="0" borderId="0" xfId="0" applyNumberFormat="1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left"/>
    </xf>
    <xf numFmtId="0" fontId="2" fillId="9" borderId="4" xfId="0" applyFont="1" applyFill="1" applyBorder="1"/>
    <xf numFmtId="0" fontId="2" fillId="9" borderId="4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left"/>
    </xf>
    <xf numFmtId="0" fontId="2" fillId="9" borderId="31" xfId="0" applyFont="1" applyFill="1" applyBorder="1"/>
    <xf numFmtId="0" fontId="2" fillId="9" borderId="27" xfId="0" applyFont="1" applyFill="1" applyBorder="1"/>
    <xf numFmtId="0" fontId="20" fillId="0" borderId="6" xfId="0" applyFont="1" applyFill="1" applyBorder="1"/>
    <xf numFmtId="0" fontId="13" fillId="0" borderId="7" xfId="0" applyFont="1" applyFill="1" applyBorder="1" applyAlignment="1">
      <alignment horizontal="right"/>
    </xf>
    <xf numFmtId="0" fontId="20" fillId="0" borderId="7" xfId="0" applyFont="1" applyFill="1" applyBorder="1" applyAlignment="1">
      <alignment horizontal="left"/>
    </xf>
    <xf numFmtId="0" fontId="3" fillId="0" borderId="8" xfId="0" applyFont="1" applyFill="1" applyBorder="1" applyAlignment="1"/>
    <xf numFmtId="181" fontId="2" fillId="9" borderId="28" xfId="0" applyNumberFormat="1" applyFont="1" applyFill="1" applyBorder="1"/>
    <xf numFmtId="0" fontId="2" fillId="9" borderId="29" xfId="0" applyFont="1" applyFill="1" applyBorder="1"/>
    <xf numFmtId="0" fontId="3" fillId="9" borderId="1" xfId="0" applyFont="1" applyFill="1" applyBorder="1" applyAlignment="1">
      <alignment horizontal="right"/>
    </xf>
    <xf numFmtId="185" fontId="2" fillId="9" borderId="1" xfId="0" applyNumberFormat="1" applyFont="1" applyFill="1" applyBorder="1" applyAlignment="1">
      <alignment horizontal="right"/>
    </xf>
    <xf numFmtId="0" fontId="2" fillId="9" borderId="1" xfId="0" applyFont="1" applyFill="1" applyBorder="1" applyAlignment="1">
      <alignment horizontal="center" vertical="center"/>
    </xf>
    <xf numFmtId="184" fontId="2" fillId="9" borderId="1" xfId="0" applyNumberFormat="1" applyFont="1" applyFill="1" applyBorder="1" applyAlignment="1">
      <alignment horizontal="left"/>
    </xf>
    <xf numFmtId="181" fontId="2" fillId="9" borderId="5" xfId="0" applyNumberFormat="1" applyFont="1" applyFill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181" fontId="0" fillId="9" borderId="19" xfId="0" applyNumberFormat="1" applyFill="1" applyBorder="1"/>
    <xf numFmtId="0" fontId="22" fillId="0" borderId="0" xfId="0" applyFont="1" applyBorder="1" applyAlignment="1">
      <alignment horizontal="left"/>
    </xf>
    <xf numFmtId="181" fontId="0" fillId="0" borderId="0" xfId="0" applyNumberFormat="1" applyBorder="1"/>
    <xf numFmtId="181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184" fontId="1" fillId="0" borderId="0" xfId="0" applyNumberFormat="1" applyFont="1" applyBorder="1" applyAlignment="1">
      <alignment horizontal="left"/>
    </xf>
    <xf numFmtId="185" fontId="1" fillId="0" borderId="0" xfId="0" applyNumberFormat="1" applyFont="1" applyBorder="1"/>
    <xf numFmtId="185" fontId="6" fillId="0" borderId="0" xfId="0" applyNumberFormat="1" applyFont="1" applyBorder="1"/>
    <xf numFmtId="180" fontId="1" fillId="0" borderId="0" xfId="0" applyNumberFormat="1" applyFont="1" applyBorder="1"/>
    <xf numFmtId="0" fontId="6" fillId="0" borderId="0" xfId="0" applyFont="1" applyBorder="1" applyProtection="1">
      <protection locked="0"/>
    </xf>
    <xf numFmtId="0" fontId="1" fillId="0" borderId="0" xfId="0" applyFont="1" applyBorder="1" applyAlignment="1">
      <alignment horizontal="right"/>
    </xf>
    <xf numFmtId="0" fontId="1" fillId="0" borderId="0" xfId="0" applyFont="1" applyBorder="1" applyProtection="1">
      <protection locked="0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" xfId="0" applyFont="1" applyFill="1" applyBorder="1"/>
    <xf numFmtId="0" fontId="2" fillId="0" borderId="32" xfId="0" applyFont="1" applyBorder="1"/>
    <xf numFmtId="0" fontId="2" fillId="0" borderId="32" xfId="0" applyFont="1" applyFill="1" applyBorder="1"/>
    <xf numFmtId="167" fontId="5" fillId="0" borderId="33" xfId="0" applyNumberFormat="1" applyFont="1" applyBorder="1" applyAlignment="1">
      <alignment horizontal="right"/>
    </xf>
    <xf numFmtId="171" fontId="5" fillId="0" borderId="33" xfId="0" applyNumberFormat="1" applyFont="1" applyBorder="1" applyAlignment="1">
      <alignment horizontal="right"/>
    </xf>
    <xf numFmtId="171" fontId="3" fillId="0" borderId="33" xfId="0" applyNumberFormat="1" applyFont="1" applyFill="1" applyBorder="1" applyAlignment="1">
      <alignment horizontal="right"/>
    </xf>
    <xf numFmtId="0" fontId="23" fillId="0" borderId="0" xfId="0" applyFont="1"/>
    <xf numFmtId="0" fontId="2" fillId="0" borderId="4" xfId="0" applyFont="1" applyBorder="1"/>
    <xf numFmtId="166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8" fontId="2" fillId="0" borderId="4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/>
    <xf numFmtId="16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/>
    <xf numFmtId="172" fontId="2" fillId="0" borderId="21" xfId="0" applyNumberFormat="1" applyFont="1" applyBorder="1" applyAlignment="1">
      <alignment horizontal="right"/>
    </xf>
    <xf numFmtId="0" fontId="13" fillId="0" borderId="1" xfId="0" applyFont="1" applyBorder="1"/>
    <xf numFmtId="0" fontId="12" fillId="0" borderId="1" xfId="2" applyFont="1" applyBorder="1"/>
    <xf numFmtId="170" fontId="12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/>
    </xf>
    <xf numFmtId="0" fontId="12" fillId="0" borderId="1" xfId="2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/>
    </xf>
    <xf numFmtId="164" fontId="12" fillId="0" borderId="1" xfId="2" applyNumberFormat="1" applyFont="1" applyBorder="1" applyAlignment="1">
      <alignment horizontal="right" vertical="center"/>
    </xf>
    <xf numFmtId="165" fontId="12" fillId="0" borderId="1" xfId="2" applyNumberFormat="1" applyFont="1" applyBorder="1" applyAlignment="1">
      <alignment horizontal="center"/>
    </xf>
    <xf numFmtId="164" fontId="12" fillId="0" borderId="1" xfId="2" applyNumberFormat="1" applyFont="1" applyBorder="1" applyAlignment="1">
      <alignment horizontal="right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170" fontId="2" fillId="0" borderId="1" xfId="0" applyNumberFormat="1" applyFont="1" applyBorder="1" applyAlignment="1">
      <alignment horizontal="center"/>
    </xf>
    <xf numFmtId="170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9" borderId="2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187" fontId="2" fillId="0" borderId="0" xfId="0" applyNumberFormat="1" applyFont="1" applyAlignment="1"/>
    <xf numFmtId="187" fontId="2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13" fillId="0" borderId="7" xfId="0" applyFont="1" applyFill="1" applyBorder="1" applyAlignment="1">
      <alignment horizontal="left"/>
    </xf>
    <xf numFmtId="180" fontId="2" fillId="0" borderId="0" xfId="0" applyNumberFormat="1" applyFont="1" applyBorder="1" applyAlignment="1"/>
    <xf numFmtId="177" fontId="2" fillId="0" borderId="0" xfId="0" applyNumberFormat="1" applyFont="1" applyAlignment="1"/>
    <xf numFmtId="176" fontId="2" fillId="0" borderId="0" xfId="0" applyNumberFormat="1" applyFont="1" applyBorder="1" applyAlignment="1"/>
    <xf numFmtId="0" fontId="3" fillId="0" borderId="0" xfId="0" applyFont="1" applyBorder="1" applyAlignment="1"/>
    <xf numFmtId="167" fontId="0" fillId="0" borderId="0" xfId="0" applyNumberFormat="1" applyAlignment="1"/>
    <xf numFmtId="164" fontId="2" fillId="0" borderId="0" xfId="0" applyNumberFormat="1" applyFont="1" applyAlignment="1"/>
    <xf numFmtId="0" fontId="2" fillId="0" borderId="0" xfId="0" applyFont="1" applyAlignment="1">
      <alignment horizontal="right" vertical="center"/>
    </xf>
    <xf numFmtId="166" fontId="1" fillId="0" borderId="0" xfId="0" applyNumberFormat="1" applyFont="1" applyAlignment="1">
      <alignment horizontal="center"/>
    </xf>
    <xf numFmtId="166" fontId="14" fillId="0" borderId="0" xfId="0" applyNumberFormat="1" applyFont="1" applyAlignment="1">
      <alignment horizontal="center"/>
    </xf>
    <xf numFmtId="166" fontId="20" fillId="0" borderId="0" xfId="0" applyNumberFormat="1" applyFont="1" applyAlignment="1">
      <alignment horizontal="center"/>
    </xf>
    <xf numFmtId="0" fontId="5" fillId="0" borderId="1" xfId="0" applyFont="1" applyBorder="1"/>
    <xf numFmtId="170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171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2" fontId="0" fillId="0" borderId="0" xfId="0" applyNumberFormat="1"/>
    <xf numFmtId="164" fontId="1" fillId="0" borderId="0" xfId="0" applyNumberFormat="1" applyFont="1" applyAlignment="1">
      <alignment horizontal="right"/>
    </xf>
    <xf numFmtId="177" fontId="1" fillId="0" borderId="0" xfId="0" applyNumberFormat="1" applyFont="1" applyAlignment="1">
      <alignment horizontal="left"/>
    </xf>
    <xf numFmtId="0" fontId="1" fillId="0" borderId="0" xfId="0" applyFont="1" applyFill="1" applyBorder="1"/>
    <xf numFmtId="164" fontId="1" fillId="0" borderId="0" xfId="0" applyNumberFormat="1" applyFont="1"/>
    <xf numFmtId="176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6" fontId="1" fillId="0" borderId="0" xfId="0" applyNumberFormat="1" applyFont="1" applyBorder="1" applyAlignment="1">
      <alignment horizontal="left"/>
    </xf>
    <xf numFmtId="167" fontId="1" fillId="0" borderId="0" xfId="0" applyNumberFormat="1" applyFont="1" applyBorder="1"/>
    <xf numFmtId="176" fontId="1" fillId="0" borderId="0" xfId="0" applyNumberFormat="1" applyFont="1"/>
    <xf numFmtId="174" fontId="1" fillId="0" borderId="0" xfId="0" applyNumberFormat="1" applyFont="1"/>
    <xf numFmtId="0" fontId="24" fillId="3" borderId="13" xfId="0" applyFont="1" applyFill="1" applyBorder="1"/>
    <xf numFmtId="0" fontId="14" fillId="3" borderId="10" xfId="0" applyFont="1" applyFill="1" applyBorder="1"/>
    <xf numFmtId="0" fontId="14" fillId="3" borderId="14" xfId="0" applyFont="1" applyFill="1" applyBorder="1"/>
    <xf numFmtId="0" fontId="24" fillId="0" borderId="13" xfId="0" applyFont="1" applyBorder="1"/>
    <xf numFmtId="0" fontId="14" fillId="0" borderId="10" xfId="0" applyFont="1" applyBorder="1"/>
    <xf numFmtId="0" fontId="24" fillId="0" borderId="10" xfId="0" applyFont="1" applyBorder="1"/>
    <xf numFmtId="178" fontId="24" fillId="0" borderId="14" xfId="0" applyNumberFormat="1" applyFont="1" applyBorder="1"/>
    <xf numFmtId="0" fontId="24" fillId="0" borderId="15" xfId="0" applyFont="1" applyBorder="1" applyProtection="1">
      <protection locked="0"/>
    </xf>
    <xf numFmtId="0" fontId="14" fillId="0" borderId="0" xfId="0" applyFont="1" applyBorder="1"/>
    <xf numFmtId="0" fontId="24" fillId="0" borderId="0" xfId="0" applyFont="1" applyBorder="1"/>
    <xf numFmtId="0" fontId="14" fillId="0" borderId="0" xfId="0" applyFont="1" applyFill="1" applyBorder="1"/>
    <xf numFmtId="185" fontId="24" fillId="0" borderId="16" xfId="0" applyNumberFormat="1" applyFont="1" applyBorder="1"/>
    <xf numFmtId="0" fontId="14" fillId="0" borderId="15" xfId="0" applyFont="1" applyBorder="1"/>
    <xf numFmtId="0" fontId="24" fillId="0" borderId="0" xfId="0" applyFont="1" applyBorder="1" applyAlignment="1">
      <alignment horizontal="right"/>
    </xf>
    <xf numFmtId="185" fontId="14" fillId="0" borderId="0" xfId="0" applyNumberFormat="1" applyFont="1" applyBorder="1"/>
    <xf numFmtId="184" fontId="14" fillId="0" borderId="0" xfId="0" applyNumberFormat="1" applyFont="1" applyBorder="1" applyAlignment="1">
      <alignment horizontal="left"/>
    </xf>
    <xf numFmtId="181" fontId="14" fillId="0" borderId="16" xfId="0" applyNumberFormat="1" applyFont="1" applyBorder="1"/>
    <xf numFmtId="0" fontId="24" fillId="0" borderId="0" xfId="0" applyFont="1" applyBorder="1" applyAlignment="1" applyProtection="1">
      <alignment horizontal="right"/>
      <protection locked="0"/>
    </xf>
    <xf numFmtId="180" fontId="14" fillId="0" borderId="0" xfId="0" applyNumberFormat="1" applyFont="1" applyBorder="1"/>
    <xf numFmtId="0" fontId="14" fillId="0" borderId="15" xfId="0" applyFont="1" applyBorder="1" applyProtection="1">
      <protection locked="0"/>
    </xf>
    <xf numFmtId="179" fontId="14" fillId="0" borderId="0" xfId="0" applyNumberFormat="1" applyFont="1" applyBorder="1"/>
    <xf numFmtId="0" fontId="14" fillId="0" borderId="9" xfId="0" applyFont="1" applyBorder="1"/>
    <xf numFmtId="181" fontId="24" fillId="0" borderId="18" xfId="0" applyNumberFormat="1" applyFont="1" applyBorder="1"/>
    <xf numFmtId="0" fontId="1" fillId="0" borderId="0" xfId="0" applyFont="1" applyFill="1" applyAlignment="1">
      <alignment horizontal="right" vertical="top"/>
    </xf>
    <xf numFmtId="166" fontId="25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12" fillId="0" borderId="0" xfId="2" applyFont="1" applyAlignment="1">
      <alignment horizontal="left" vertical="top" wrapText="1"/>
    </xf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 wrapText="1"/>
    </xf>
    <xf numFmtId="0" fontId="3" fillId="3" borderId="0" xfId="0" applyFont="1" applyFill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4" fillId="0" borderId="23" xfId="0" applyFont="1" applyBorder="1" applyAlignment="1" applyProtection="1">
      <alignment horizontal="center"/>
      <protection locked="0"/>
    </xf>
    <xf numFmtId="0" fontId="24" fillId="0" borderId="9" xfId="0" applyFont="1" applyBorder="1" applyAlignment="1" applyProtection="1">
      <alignment horizontal="center"/>
      <protection locked="0"/>
    </xf>
    <xf numFmtId="176" fontId="1" fillId="0" borderId="0" xfId="0" applyNumberFormat="1" applyFont="1" applyFill="1" applyBorder="1" applyAlignment="1">
      <alignment horizontal="right"/>
    </xf>
  </cellXfs>
  <cellStyles count="3">
    <cellStyle name="Komma" xfId="1" builtinId="3"/>
    <cellStyle name="Standard" xfId="0" builtinId="0"/>
    <cellStyle name="Standard_Wohnfläche_oK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184"/>
  <sheetViews>
    <sheetView showZeros="0" view="pageBreakPreview" zoomScaleNormal="85" zoomScaleSheetLayoutView="100" workbookViewId="0">
      <selection activeCell="B2" sqref="B2:J2"/>
    </sheetView>
  </sheetViews>
  <sheetFormatPr baseColWidth="10" defaultColWidth="11.28515625" defaultRowHeight="17.25" customHeight="1" x14ac:dyDescent="0.25"/>
  <cols>
    <col min="1" max="1" width="15.7109375" style="2" customWidth="1"/>
    <col min="2" max="2" width="4.7109375" style="2" customWidth="1"/>
    <col min="3" max="3" width="11" style="4" customWidth="1"/>
    <col min="4" max="4" width="4" style="172" customWidth="1"/>
    <col min="5" max="5" width="11.85546875" style="3" customWidth="1"/>
    <col min="6" max="6" width="5.85546875" style="20" customWidth="1"/>
    <col min="7" max="7" width="3.28515625" style="4" customWidth="1"/>
    <col min="8" max="8" width="11.28515625" style="4" customWidth="1"/>
    <col min="9" max="9" width="3" style="27" customWidth="1"/>
    <col min="10" max="10" width="13.42578125" style="21" customWidth="1"/>
    <col min="11" max="11" width="12" style="6" customWidth="1"/>
    <col min="12" max="12" width="2.7109375" style="2" hidden="1" customWidth="1"/>
    <col min="13" max="240" width="11.28515625" style="14" customWidth="1"/>
    <col min="241" max="16384" width="11.28515625" style="2"/>
  </cols>
  <sheetData>
    <row r="1" spans="1:240" customFormat="1" ht="18.75" customHeight="1" x14ac:dyDescent="0.25">
      <c r="A1" s="229" t="s">
        <v>42</v>
      </c>
      <c r="B1" s="432" t="s">
        <v>123</v>
      </c>
      <c r="C1" s="432"/>
      <c r="D1" s="432"/>
      <c r="E1" s="432"/>
      <c r="F1" s="432"/>
      <c r="G1" s="432"/>
      <c r="H1" s="432"/>
      <c r="I1" s="432"/>
      <c r="J1" s="432"/>
      <c r="K1" s="1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</row>
    <row r="2" spans="1:240" customFormat="1" ht="16.5" customHeight="1" x14ac:dyDescent="0.25">
      <c r="A2" s="7"/>
      <c r="B2" s="433" t="s">
        <v>119</v>
      </c>
      <c r="C2" s="433"/>
      <c r="D2" s="433"/>
      <c r="E2" s="433"/>
      <c r="F2" s="433"/>
      <c r="G2" s="433"/>
      <c r="H2" s="433"/>
      <c r="I2" s="433"/>
      <c r="J2" s="433"/>
      <c r="K2" s="1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</row>
    <row r="3" spans="1:240" customFormat="1" ht="16.5" customHeight="1" x14ac:dyDescent="0.25">
      <c r="A3" s="7"/>
      <c r="B3" s="435"/>
      <c r="C3" s="435"/>
      <c r="D3" s="435"/>
      <c r="E3" s="435"/>
      <c r="F3" s="435"/>
      <c r="G3" s="435"/>
      <c r="H3" s="435"/>
      <c r="I3" s="435"/>
      <c r="J3" s="435"/>
      <c r="K3" s="1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</row>
    <row r="4" spans="1:240" customFormat="1" ht="17.25" customHeight="1" x14ac:dyDescent="0.25">
      <c r="A4" s="7" t="s">
        <v>82</v>
      </c>
      <c r="B4" s="434" t="s">
        <v>117</v>
      </c>
      <c r="C4" s="434"/>
      <c r="D4" s="434"/>
      <c r="E4" s="434"/>
      <c r="F4" s="434"/>
      <c r="G4" s="434"/>
      <c r="H4" s="434"/>
      <c r="I4" s="434"/>
      <c r="J4" s="434"/>
      <c r="K4" s="1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</row>
    <row r="5" spans="1:240" ht="17.25" customHeight="1" x14ac:dyDescent="0.2">
      <c r="A5" s="136"/>
      <c r="B5" s="433" t="s">
        <v>118</v>
      </c>
      <c r="C5" s="433"/>
      <c r="D5" s="433"/>
      <c r="E5" s="433"/>
      <c r="F5" s="433"/>
      <c r="G5" s="433"/>
      <c r="H5" s="433"/>
      <c r="I5" s="433"/>
      <c r="J5" s="433"/>
      <c r="K5"/>
      <c r="L5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</row>
    <row r="6" spans="1:240" ht="17.25" customHeight="1" x14ac:dyDescent="0.2">
      <c r="A6" s="344"/>
      <c r="B6" s="345"/>
      <c r="C6" s="346"/>
      <c r="D6" s="347"/>
      <c r="E6" s="348"/>
      <c r="F6" s="349"/>
      <c r="G6" s="349"/>
      <c r="H6" s="350"/>
      <c r="I6" s="351"/>
      <c r="J6" s="352"/>
      <c r="K6"/>
      <c r="L6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</row>
    <row r="7" spans="1:240" ht="17.25" customHeight="1" x14ac:dyDescent="0.25">
      <c r="A7" s="7"/>
      <c r="B7" s="7"/>
      <c r="C7" s="3"/>
      <c r="F7" s="7"/>
      <c r="K7"/>
      <c r="L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</row>
    <row r="8" spans="1:240" ht="17.25" customHeight="1" x14ac:dyDescent="0.25">
      <c r="A8" s="353" t="s">
        <v>0</v>
      </c>
      <c r="B8" s="353"/>
      <c r="C8" s="354"/>
      <c r="D8" s="355"/>
      <c r="E8" s="12"/>
      <c r="F8" s="356"/>
      <c r="G8" s="13"/>
      <c r="H8" s="13"/>
      <c r="I8" s="357"/>
      <c r="J8" s="358"/>
      <c r="K8"/>
      <c r="L8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</row>
    <row r="9" spans="1:240" ht="17.25" customHeight="1" x14ac:dyDescent="0.25">
      <c r="K9"/>
      <c r="L9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</row>
    <row r="10" spans="1:240" ht="17.25" customHeight="1" x14ac:dyDescent="0.25">
      <c r="A10" s="10" t="s">
        <v>4</v>
      </c>
      <c r="B10" s="10"/>
      <c r="C10" s="165"/>
      <c r="K10"/>
      <c r="L10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</row>
    <row r="11" spans="1:240" ht="17.25" customHeight="1" x14ac:dyDescent="0.2">
      <c r="G11" s="16"/>
      <c r="I11" s="26"/>
      <c r="J11" s="22"/>
      <c r="K11"/>
      <c r="L11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</row>
    <row r="12" spans="1:240" ht="17.25" customHeight="1" x14ac:dyDescent="0.25">
      <c r="A12" s="2" t="s">
        <v>56</v>
      </c>
      <c r="C12" s="85"/>
      <c r="D12" s="3" t="s">
        <v>1</v>
      </c>
      <c r="E12" s="85">
        <v>7.7</v>
      </c>
      <c r="F12" s="16"/>
      <c r="G12" s="4" t="s">
        <v>2</v>
      </c>
      <c r="H12" s="28">
        <f>ROUND(SUM(C12*E12/IF(F12,F12,1)),2)</f>
        <v>0</v>
      </c>
      <c r="I12" s="23"/>
      <c r="J12" s="153"/>
      <c r="K12"/>
      <c r="L12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</row>
    <row r="13" spans="1:240" ht="17.25" customHeight="1" x14ac:dyDescent="0.25">
      <c r="C13" s="167"/>
      <c r="D13" s="35" t="s">
        <v>1</v>
      </c>
      <c r="E13" s="167">
        <v>0.92</v>
      </c>
      <c r="F13" s="154">
        <v>2</v>
      </c>
      <c r="G13" s="36" t="s">
        <v>2</v>
      </c>
      <c r="H13" s="30">
        <f>ROUND(SUM(C13*E13/IF(F13,F13,1)),2)</f>
        <v>0</v>
      </c>
      <c r="I13" s="23"/>
      <c r="J13" s="153"/>
      <c r="K13"/>
      <c r="L1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</row>
    <row r="14" spans="1:240" ht="17.25" customHeight="1" x14ac:dyDescent="0.25">
      <c r="C14" s="167"/>
      <c r="D14" s="35" t="s">
        <v>1</v>
      </c>
      <c r="E14" s="167">
        <v>0.2</v>
      </c>
      <c r="F14" s="154"/>
      <c r="G14" s="36" t="s">
        <v>2</v>
      </c>
      <c r="H14" s="30">
        <f>ROUND(SUM(C14*E14/IF(F14,F14,1)),2)</f>
        <v>0</v>
      </c>
      <c r="I14" s="23"/>
      <c r="J14" s="153"/>
      <c r="K14"/>
      <c r="L14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</row>
    <row r="15" spans="1:240" ht="17.25" customHeight="1" x14ac:dyDescent="0.25">
      <c r="C15" s="85"/>
      <c r="D15" s="3" t="s">
        <v>1</v>
      </c>
      <c r="E15" s="85">
        <v>0.2</v>
      </c>
      <c r="F15" s="154"/>
      <c r="G15" s="36" t="s">
        <v>2</v>
      </c>
      <c r="H15" s="30">
        <f>ROUND(SUM(C15*E15/IF(F15,F15,1)),2)</f>
        <v>0</v>
      </c>
      <c r="I15" s="23"/>
      <c r="J15" s="153"/>
      <c r="K15"/>
      <c r="L15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</row>
    <row r="16" spans="1:240" ht="17.25" customHeight="1" x14ac:dyDescent="0.25">
      <c r="A16" s="11"/>
      <c r="B16" s="11"/>
      <c r="C16" s="166"/>
      <c r="D16" s="12" t="s">
        <v>1</v>
      </c>
      <c r="E16" s="166">
        <v>0.2</v>
      </c>
      <c r="F16" s="155">
        <v>2</v>
      </c>
      <c r="G16" s="13" t="s">
        <v>2</v>
      </c>
      <c r="H16" s="29">
        <f>ROUND(SUM(C16*E16*F16),2)</f>
        <v>0</v>
      </c>
      <c r="I16" s="24" t="s">
        <v>2</v>
      </c>
      <c r="J16" s="66">
        <f>SUM(H12:H16)</f>
        <v>0</v>
      </c>
      <c r="K16"/>
      <c r="L16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</row>
    <row r="17" spans="1:228" ht="17.25" customHeight="1" x14ac:dyDescent="0.25">
      <c r="A17" s="14" t="s">
        <v>34</v>
      </c>
      <c r="B17" s="14"/>
      <c r="C17" s="167"/>
      <c r="D17" s="35" t="s">
        <v>1</v>
      </c>
      <c r="E17" s="167">
        <v>3.44</v>
      </c>
      <c r="F17" s="154"/>
      <c r="G17" s="36" t="s">
        <v>2</v>
      </c>
      <c r="H17" s="30">
        <f>ROUND(SUM(C17*E17/IF(F17,F17,1)),2)</f>
        <v>0</v>
      </c>
      <c r="I17" s="31"/>
      <c r="J17" s="92"/>
      <c r="K17"/>
      <c r="L1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</row>
    <row r="18" spans="1:228" ht="17.25" customHeight="1" x14ac:dyDescent="0.25">
      <c r="A18" s="11"/>
      <c r="B18" s="11"/>
      <c r="C18" s="166"/>
      <c r="D18" s="12" t="s">
        <v>1</v>
      </c>
      <c r="E18" s="166">
        <v>0.64</v>
      </c>
      <c r="F18" s="155">
        <v>2</v>
      </c>
      <c r="G18" s="13" t="s">
        <v>2</v>
      </c>
      <c r="H18" s="29">
        <f>ROUND(SUM(C18*E18/IF(F18,F18,1)),2)</f>
        <v>0</v>
      </c>
      <c r="I18" s="24" t="s">
        <v>2</v>
      </c>
      <c r="J18" s="66">
        <f>SUM(H17:H18)</f>
        <v>0</v>
      </c>
      <c r="K18"/>
      <c r="L18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</row>
    <row r="19" spans="1:228" ht="17.25" customHeight="1" x14ac:dyDescent="0.25">
      <c r="A19" s="14" t="s">
        <v>94</v>
      </c>
      <c r="B19" s="14"/>
      <c r="C19" s="167"/>
      <c r="D19" s="35" t="s">
        <v>1</v>
      </c>
      <c r="E19" s="167">
        <v>3.67</v>
      </c>
      <c r="F19" s="154"/>
      <c r="G19" s="36" t="s">
        <v>2</v>
      </c>
      <c r="H19" s="30">
        <f>ROUND(SUM(C19*E19/IF(F19,F19,1)),2)</f>
        <v>0</v>
      </c>
      <c r="I19" s="31"/>
      <c r="J19" s="92"/>
      <c r="K19"/>
      <c r="L19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</row>
    <row r="20" spans="1:228" ht="17.25" customHeight="1" x14ac:dyDescent="0.25">
      <c r="A20" s="14"/>
      <c r="B20" s="14"/>
      <c r="C20" s="167"/>
      <c r="D20" s="35" t="s">
        <v>1</v>
      </c>
      <c r="E20" s="167">
        <v>0.82</v>
      </c>
      <c r="F20" s="154">
        <v>2</v>
      </c>
      <c r="G20" s="162" t="s">
        <v>2</v>
      </c>
      <c r="H20" s="30">
        <f>ROUND(SUM(C20*E20/IF(F20,F20,1)),2)</f>
        <v>0</v>
      </c>
      <c r="I20" s="31"/>
      <c r="J20" s="92"/>
      <c r="K20"/>
      <c r="L20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</row>
    <row r="21" spans="1:228" ht="17.25" customHeight="1" x14ac:dyDescent="0.25">
      <c r="A21" s="11"/>
      <c r="B21" s="11"/>
      <c r="C21" s="166"/>
      <c r="D21" s="12" t="s">
        <v>1</v>
      </c>
      <c r="E21" s="166">
        <v>0.88</v>
      </c>
      <c r="F21" s="155"/>
      <c r="G21" s="13" t="s">
        <v>2</v>
      </c>
      <c r="H21" s="29">
        <f>ROUND(SUM(C21*E21/IF(F21,F21,1)),2)</f>
        <v>0</v>
      </c>
      <c r="I21" s="24" t="s">
        <v>2</v>
      </c>
      <c r="J21" s="66">
        <f>SUM(H19:H21)</f>
        <v>0</v>
      </c>
      <c r="K21"/>
      <c r="L21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</row>
    <row r="22" spans="1:228" ht="17.25" customHeight="1" x14ac:dyDescent="0.25">
      <c r="A22" s="335" t="s">
        <v>93</v>
      </c>
      <c r="B22" s="335"/>
      <c r="C22" s="336"/>
      <c r="D22" s="337" t="s">
        <v>1</v>
      </c>
      <c r="E22" s="336">
        <v>2.145</v>
      </c>
      <c r="F22" s="338"/>
      <c r="G22" s="339" t="s">
        <v>2</v>
      </c>
      <c r="H22" s="340">
        <f t="shared" ref="H22:H28" si="0">ROUND(SUM(C22*E22/IF(F22,F22,1)),2)</f>
        <v>0</v>
      </c>
      <c r="I22" s="341"/>
      <c r="J22" s="342"/>
      <c r="K22"/>
      <c r="L22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</row>
    <row r="23" spans="1:228" ht="17.25" customHeight="1" x14ac:dyDescent="0.25">
      <c r="A23" s="11"/>
      <c r="B23" s="11"/>
      <c r="C23" s="166"/>
      <c r="D23" s="12" t="s">
        <v>1</v>
      </c>
      <c r="E23" s="166">
        <v>0.55000000000000004</v>
      </c>
      <c r="F23" s="154">
        <v>2</v>
      </c>
      <c r="G23" s="13" t="s">
        <v>2</v>
      </c>
      <c r="H23" s="29">
        <f>ROUND(SUM(C23*E23/IF(F23,F23,1)),2)</f>
        <v>0</v>
      </c>
      <c r="I23" s="24" t="s">
        <v>2</v>
      </c>
      <c r="J23" s="66">
        <f>SUM(H22:H23)</f>
        <v>0</v>
      </c>
      <c r="K23"/>
      <c r="L2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</row>
    <row r="24" spans="1:228" ht="17.25" customHeight="1" x14ac:dyDescent="0.25">
      <c r="A24" s="11" t="s">
        <v>57</v>
      </c>
      <c r="B24" s="11"/>
      <c r="C24" s="166"/>
      <c r="D24" s="12" t="s">
        <v>1</v>
      </c>
      <c r="E24" s="166">
        <v>1.615</v>
      </c>
      <c r="F24" s="343"/>
      <c r="G24" s="13" t="s">
        <v>2</v>
      </c>
      <c r="H24" s="29">
        <f t="shared" si="0"/>
        <v>0</v>
      </c>
      <c r="I24" s="24" t="s">
        <v>2</v>
      </c>
      <c r="J24" s="66">
        <f>SUM(H24:H24)</f>
        <v>0</v>
      </c>
      <c r="K24"/>
      <c r="L24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</row>
    <row r="25" spans="1:228" ht="17.25" customHeight="1" x14ac:dyDescent="0.25">
      <c r="A25" s="14" t="s">
        <v>40</v>
      </c>
      <c r="B25" s="14"/>
      <c r="C25" s="167"/>
      <c r="D25" s="35" t="s">
        <v>1</v>
      </c>
      <c r="E25" s="167">
        <v>4.125</v>
      </c>
      <c r="F25" s="64"/>
      <c r="G25" s="36" t="s">
        <v>2</v>
      </c>
      <c r="H25" s="30">
        <f t="shared" si="0"/>
        <v>0</v>
      </c>
      <c r="I25" s="31"/>
      <c r="J25" s="92"/>
      <c r="K25"/>
      <c r="L25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</row>
    <row r="26" spans="1:228" ht="17.25" customHeight="1" x14ac:dyDescent="0.25">
      <c r="A26" s="14"/>
      <c r="B26" s="14"/>
      <c r="C26" s="167"/>
      <c r="D26" s="35" t="s">
        <v>1</v>
      </c>
      <c r="E26" s="167">
        <v>0.9</v>
      </c>
      <c r="F26" s="154">
        <v>2</v>
      </c>
      <c r="G26" s="36" t="s">
        <v>2</v>
      </c>
      <c r="H26" s="30">
        <f>ROUND(SUM(C26*E26/IF(F26,F26,1)),2)</f>
        <v>0</v>
      </c>
      <c r="I26" s="31"/>
      <c r="J26" s="92"/>
      <c r="K26"/>
      <c r="L26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</row>
    <row r="27" spans="1:228" ht="17.25" customHeight="1" x14ac:dyDescent="0.25">
      <c r="A27" s="14"/>
      <c r="B27" s="14"/>
      <c r="C27" s="167"/>
      <c r="D27" s="35" t="s">
        <v>1</v>
      </c>
      <c r="E27" s="167">
        <v>0.91</v>
      </c>
      <c r="F27" s="154">
        <v>2</v>
      </c>
      <c r="G27" s="162" t="s">
        <v>2</v>
      </c>
      <c r="H27" s="30">
        <f>ROUND(SUM(C27*E27/IF(F27,F27,1)),2)</f>
        <v>0</v>
      </c>
      <c r="I27" s="31"/>
      <c r="J27" s="92"/>
      <c r="K27"/>
      <c r="L2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</row>
    <row r="28" spans="1:228" ht="17.25" customHeight="1" x14ac:dyDescent="0.25">
      <c r="A28" s="14"/>
      <c r="B28" s="14"/>
      <c r="C28" s="167"/>
      <c r="D28" s="35" t="s">
        <v>1</v>
      </c>
      <c r="E28" s="167">
        <v>0.98499999999999999</v>
      </c>
      <c r="F28" s="64"/>
      <c r="G28" s="36" t="s">
        <v>2</v>
      </c>
      <c r="H28" s="30">
        <f t="shared" si="0"/>
        <v>0</v>
      </c>
      <c r="I28" s="31"/>
      <c r="J28" s="92"/>
      <c r="K28"/>
      <c r="L28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</row>
    <row r="29" spans="1:228" ht="17.25" customHeight="1" x14ac:dyDescent="0.25">
      <c r="A29" s="11"/>
      <c r="B29" s="11"/>
      <c r="C29" s="166"/>
      <c r="D29" s="12" t="s">
        <v>1</v>
      </c>
      <c r="E29" s="166">
        <v>1.1200000000000001</v>
      </c>
      <c r="F29" s="156"/>
      <c r="G29" s="157" t="s">
        <v>2</v>
      </c>
      <c r="H29" s="29">
        <f>ROUND(SUM(C29*E29/IF(F29,F29,1)),2)</f>
        <v>0</v>
      </c>
      <c r="I29" s="24" t="s">
        <v>2</v>
      </c>
      <c r="J29" s="66">
        <f>SUM(H25:H29)</f>
        <v>0</v>
      </c>
      <c r="K29"/>
      <c r="L29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</row>
    <row r="30" spans="1:228" ht="17.25" customHeight="1" thickBot="1" x14ac:dyDescent="0.3">
      <c r="A30" s="158"/>
      <c r="B30" s="158"/>
      <c r="C30" s="168" t="s">
        <v>5</v>
      </c>
      <c r="D30" s="159"/>
      <c r="E30" s="168"/>
      <c r="F30" s="160"/>
      <c r="G30" s="160"/>
      <c r="H30" s="161"/>
      <c r="I30" s="25" t="s">
        <v>2</v>
      </c>
      <c r="J30" s="94">
        <f>SUM(J16:J29)</f>
        <v>0</v>
      </c>
      <c r="K30"/>
      <c r="L30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</row>
    <row r="31" spans="1:228" ht="17.25" customHeight="1" thickTop="1" x14ac:dyDescent="0.25">
      <c r="A31" s="32"/>
      <c r="B31" s="32"/>
      <c r="C31" s="174"/>
      <c r="D31" s="33"/>
      <c r="E31" s="174"/>
      <c r="F31" s="34"/>
      <c r="G31" s="34"/>
      <c r="H31" s="30"/>
      <c r="I31" s="31"/>
      <c r="J31" s="92"/>
      <c r="K31"/>
      <c r="L31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</row>
    <row r="32" spans="1:228" ht="17.25" customHeight="1" x14ac:dyDescent="0.25">
      <c r="A32" s="32"/>
      <c r="B32" s="32"/>
      <c r="C32" s="174"/>
      <c r="D32" s="33"/>
      <c r="E32" s="174"/>
      <c r="F32" s="34"/>
      <c r="G32" s="34"/>
      <c r="H32" s="30"/>
      <c r="I32" s="31"/>
      <c r="J32" s="92"/>
      <c r="K32"/>
      <c r="L32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</row>
    <row r="33" spans="1:228" ht="17.25" customHeight="1" x14ac:dyDescent="0.25">
      <c r="A33" s="32"/>
      <c r="B33" s="32"/>
      <c r="C33" s="174"/>
      <c r="D33" s="33"/>
      <c r="E33" s="174"/>
      <c r="F33" s="34"/>
      <c r="G33" s="34"/>
      <c r="H33" s="30"/>
      <c r="I33" s="31"/>
      <c r="J33" s="92"/>
      <c r="K33"/>
      <c r="L3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</row>
    <row r="34" spans="1:228" ht="17.25" customHeight="1" x14ac:dyDescent="0.25">
      <c r="A34" s="32"/>
      <c r="B34" s="32"/>
      <c r="C34" s="174"/>
      <c r="D34" s="33"/>
      <c r="E34" s="174"/>
      <c r="F34" s="34"/>
      <c r="G34" s="34"/>
      <c r="H34" s="30"/>
      <c r="I34" s="31"/>
      <c r="J34" s="92"/>
      <c r="K34"/>
      <c r="L34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</row>
    <row r="35" spans="1:228" ht="17.25" customHeight="1" x14ac:dyDescent="0.25">
      <c r="A35" s="32"/>
      <c r="B35" s="32"/>
      <c r="C35" s="174"/>
      <c r="D35" s="33"/>
      <c r="E35" s="174"/>
      <c r="F35" s="34"/>
      <c r="G35" s="34"/>
      <c r="H35" s="30"/>
      <c r="I35" s="31"/>
      <c r="J35" s="92"/>
      <c r="K35"/>
      <c r="L35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</row>
    <row r="36" spans="1:228" ht="17.25" customHeight="1" x14ac:dyDescent="0.25">
      <c r="A36" s="32"/>
      <c r="B36" s="32"/>
      <c r="C36" s="174"/>
      <c r="D36" s="33"/>
      <c r="E36" s="174"/>
      <c r="F36" s="34"/>
      <c r="G36" s="34"/>
      <c r="H36" s="30"/>
      <c r="I36" s="31"/>
      <c r="J36" s="92"/>
      <c r="K36"/>
      <c r="L36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</row>
    <row r="37" spans="1:228" ht="17.25" customHeight="1" x14ac:dyDescent="0.25">
      <c r="A37" s="32"/>
      <c r="B37" s="32"/>
      <c r="C37" s="174"/>
      <c r="D37" s="33"/>
      <c r="E37" s="174"/>
      <c r="F37" s="34"/>
      <c r="G37" s="34"/>
      <c r="H37" s="30"/>
      <c r="I37" s="31"/>
      <c r="J37" s="92"/>
      <c r="K37"/>
      <c r="L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</row>
    <row r="38" spans="1:228" ht="17.25" customHeight="1" x14ac:dyDescent="0.25">
      <c r="A38" s="32"/>
      <c r="B38" s="32"/>
      <c r="C38" s="174"/>
      <c r="D38" s="33"/>
      <c r="E38" s="174"/>
      <c r="F38" s="34"/>
      <c r="G38" s="34"/>
      <c r="H38" s="30"/>
      <c r="I38" s="31"/>
      <c r="J38" s="92"/>
      <c r="K38"/>
      <c r="L38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</row>
    <row r="39" spans="1:228" ht="17.25" customHeight="1" x14ac:dyDescent="0.25">
      <c r="A39" s="32"/>
      <c r="B39" s="32"/>
      <c r="C39" s="174"/>
      <c r="D39" s="33"/>
      <c r="E39" s="174"/>
      <c r="F39" s="34"/>
      <c r="G39" s="34"/>
      <c r="H39" s="30"/>
      <c r="I39" s="31"/>
      <c r="J39" s="92"/>
      <c r="K39"/>
      <c r="L39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</row>
    <row r="40" spans="1:228" ht="17.25" customHeight="1" x14ac:dyDescent="0.25">
      <c r="B40" s="32"/>
      <c r="C40" s="174"/>
      <c r="D40" s="33"/>
      <c r="E40" s="174"/>
      <c r="F40" s="34"/>
      <c r="G40" s="34"/>
      <c r="H40" s="30"/>
      <c r="I40" s="31"/>
      <c r="J40" s="92"/>
      <c r="K40"/>
      <c r="L40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  <c r="HP40" s="37"/>
      <c r="HQ40" s="37"/>
      <c r="HR40" s="37"/>
      <c r="HS40" s="37"/>
      <c r="HT40" s="37"/>
    </row>
    <row r="41" spans="1:228" ht="17.25" customHeight="1" x14ac:dyDescent="0.25">
      <c r="A41" s="32"/>
      <c r="B41" s="32"/>
      <c r="C41" s="174"/>
      <c r="D41" s="33"/>
      <c r="E41" s="174"/>
      <c r="F41" s="34"/>
      <c r="G41" s="34"/>
      <c r="H41" s="30"/>
      <c r="I41" s="31"/>
      <c r="J41" s="92"/>
      <c r="K41"/>
      <c r="L41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</row>
    <row r="42" spans="1:228" ht="17.25" customHeight="1" x14ac:dyDescent="0.25">
      <c r="A42" t="s">
        <v>120</v>
      </c>
      <c r="B42" s="32"/>
      <c r="C42" s="174"/>
      <c r="D42" s="33"/>
      <c r="E42" s="174"/>
      <c r="F42" s="34"/>
      <c r="G42" s="34"/>
      <c r="H42" s="30"/>
      <c r="I42" s="31"/>
      <c r="J42" s="92"/>
      <c r="K42"/>
      <c r="L42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</row>
    <row r="43" spans="1:228" ht="17.25" customHeight="1" x14ac:dyDescent="0.25">
      <c r="A43" s="32"/>
      <c r="B43" s="32"/>
      <c r="C43" s="174"/>
      <c r="D43" s="33"/>
      <c r="E43" s="174"/>
      <c r="F43" s="34"/>
      <c r="G43" s="34"/>
      <c r="H43" s="30"/>
      <c r="I43" s="31"/>
      <c r="J43" s="359" t="s">
        <v>95</v>
      </c>
      <c r="K43"/>
      <c r="L43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  <c r="FI43" s="37"/>
      <c r="FJ43" s="37"/>
      <c r="FK43" s="37"/>
      <c r="FL43" s="37"/>
      <c r="FM43" s="37"/>
      <c r="FN43" s="37"/>
      <c r="FO43" s="37"/>
      <c r="FP43" s="37"/>
      <c r="FQ43" s="37"/>
      <c r="FR43" s="37"/>
      <c r="FS43" s="37"/>
      <c r="FT43" s="37"/>
      <c r="FU43" s="37"/>
      <c r="FV43" s="37"/>
      <c r="FW43" s="37"/>
      <c r="FX43" s="37"/>
      <c r="FY43" s="37"/>
      <c r="FZ43" s="37"/>
      <c r="GA43" s="37"/>
      <c r="GB43" s="37"/>
      <c r="GC43" s="37"/>
      <c r="GD43" s="37"/>
      <c r="GE43" s="37"/>
      <c r="GF43" s="37"/>
      <c r="GG43" s="37"/>
      <c r="GH43" s="37"/>
      <c r="GI43" s="37"/>
      <c r="GJ43" s="37"/>
      <c r="GK43" s="37"/>
      <c r="GL43" s="37"/>
      <c r="GM43" s="37"/>
      <c r="GN43" s="37"/>
      <c r="GO43" s="37"/>
      <c r="GP43" s="37"/>
      <c r="GQ43" s="37"/>
      <c r="GR43" s="37"/>
      <c r="GS43" s="37"/>
      <c r="GT43" s="37"/>
      <c r="GU43" s="37"/>
      <c r="GV43" s="37"/>
      <c r="GW43" s="37"/>
      <c r="GX43" s="37"/>
      <c r="GY43" s="37"/>
      <c r="GZ43" s="37"/>
      <c r="HA43" s="37"/>
      <c r="HB43" s="37"/>
      <c r="HC43" s="37"/>
      <c r="HD43" s="37"/>
      <c r="HE43" s="37"/>
      <c r="HF43" s="37"/>
      <c r="HG43" s="37"/>
      <c r="HH43" s="37"/>
      <c r="HI43" s="37"/>
      <c r="HJ43" s="37"/>
      <c r="HK43" s="37"/>
      <c r="HL43" s="37"/>
      <c r="HM43" s="37"/>
      <c r="HN43" s="37"/>
      <c r="HO43" s="37"/>
      <c r="HP43" s="37"/>
      <c r="HQ43" s="37"/>
      <c r="HR43" s="37"/>
      <c r="HS43" s="37"/>
      <c r="HT43" s="37"/>
    </row>
    <row r="44" spans="1:228" ht="17.25" customHeight="1" x14ac:dyDescent="0.2">
      <c r="A44" s="229" t="s">
        <v>42</v>
      </c>
      <c r="B44" s="432" t="str">
        <f>B1</f>
        <v>Neubau eines Einfamilienhauses mit Garage</v>
      </c>
      <c r="C44" s="432"/>
      <c r="D44" s="432"/>
      <c r="E44" s="432"/>
      <c r="F44" s="432"/>
      <c r="G44" s="432"/>
      <c r="H44" s="432"/>
      <c r="I44" s="432"/>
      <c r="J44" s="432"/>
      <c r="K44"/>
      <c r="L44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</row>
    <row r="45" spans="1:228" ht="17.25" customHeight="1" x14ac:dyDescent="0.25">
      <c r="A45" s="7"/>
      <c r="B45" s="432" t="str">
        <f>B2</f>
        <v>41372 Niederkrüchten, Montessoristraße</v>
      </c>
      <c r="C45" s="432"/>
      <c r="D45" s="432"/>
      <c r="E45" s="432"/>
      <c r="F45" s="432"/>
      <c r="G45" s="432"/>
      <c r="H45" s="432"/>
      <c r="I45" s="432"/>
      <c r="J45" s="432"/>
      <c r="K45"/>
      <c r="L45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</row>
    <row r="46" spans="1:228" ht="10.5" customHeight="1" x14ac:dyDescent="0.25">
      <c r="A46" s="7"/>
      <c r="B46" s="435"/>
      <c r="C46" s="435"/>
      <c r="D46" s="435"/>
      <c r="E46" s="435"/>
      <c r="F46" s="435"/>
      <c r="G46" s="435"/>
      <c r="H46" s="435"/>
      <c r="I46" s="435"/>
      <c r="J46" s="435"/>
      <c r="K46"/>
      <c r="L46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</row>
    <row r="47" spans="1:228" ht="17.25" customHeight="1" x14ac:dyDescent="0.25">
      <c r="A47" s="7" t="s">
        <v>82</v>
      </c>
      <c r="B47" s="432" t="str">
        <f>B4</f>
        <v>Ehel. Hofmann, Jennifer &amp; Andreas</v>
      </c>
      <c r="C47" s="432"/>
      <c r="D47" s="432"/>
      <c r="E47" s="432"/>
      <c r="F47" s="432"/>
      <c r="G47" s="432"/>
      <c r="H47" s="432"/>
      <c r="I47" s="432"/>
      <c r="J47" s="432"/>
      <c r="K47"/>
      <c r="L4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</row>
    <row r="48" spans="1:228" ht="17.25" customHeight="1" x14ac:dyDescent="0.2">
      <c r="A48" s="136"/>
      <c r="B48" s="432" t="str">
        <f>B5</f>
        <v>41470 Neuss, Am Lichtweg 44</v>
      </c>
      <c r="C48" s="432"/>
      <c r="D48" s="432"/>
      <c r="E48" s="432"/>
      <c r="F48" s="432"/>
      <c r="G48" s="432"/>
      <c r="H48" s="432"/>
      <c r="I48" s="432"/>
      <c r="J48" s="432"/>
      <c r="K48"/>
      <c r="L48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</row>
    <row r="49" spans="1:228" ht="10.5" customHeight="1" x14ac:dyDescent="0.2">
      <c r="A49" s="344"/>
      <c r="B49" s="345"/>
      <c r="C49" s="346"/>
      <c r="D49" s="347"/>
      <c r="E49" s="348"/>
      <c r="F49" s="349"/>
      <c r="G49" s="349"/>
      <c r="H49" s="350"/>
      <c r="I49" s="351"/>
      <c r="J49" s="352"/>
      <c r="K49"/>
      <c r="L49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</row>
    <row r="50" spans="1:228" ht="17.25" customHeight="1" x14ac:dyDescent="0.2">
      <c r="A50" s="10" t="s">
        <v>6</v>
      </c>
      <c r="C50" s="85"/>
      <c r="D50" s="3"/>
      <c r="E50" s="85"/>
      <c r="F50" s="2"/>
      <c r="H50" s="3"/>
      <c r="I50" s="4"/>
      <c r="J50" s="28"/>
      <c r="K50"/>
      <c r="L50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</row>
    <row r="51" spans="1:228" ht="11.25" customHeight="1" x14ac:dyDescent="0.2">
      <c r="A51" s="10"/>
      <c r="C51" s="85"/>
      <c r="D51" s="3"/>
      <c r="E51" s="85"/>
      <c r="F51" s="2"/>
      <c r="H51" s="3"/>
      <c r="I51" s="4"/>
      <c r="J51" s="28"/>
      <c r="K51"/>
      <c r="L51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</row>
    <row r="52" spans="1:228" ht="17.25" customHeight="1" x14ac:dyDescent="0.25">
      <c r="A52" s="2" t="s">
        <v>39</v>
      </c>
      <c r="C52" s="85"/>
      <c r="D52" s="3" t="s">
        <v>1</v>
      </c>
      <c r="E52" s="85">
        <v>2.97</v>
      </c>
      <c r="F52" s="16"/>
      <c r="G52" s="4" t="s">
        <v>2</v>
      </c>
      <c r="H52" s="28">
        <f t="shared" ref="H52:H81" si="1">ROUND(SUM(C52*E52/IF(F52,F52,1)),2)</f>
        <v>0</v>
      </c>
      <c r="I52" s="23"/>
      <c r="J52" s="67"/>
      <c r="K52"/>
      <c r="L52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  <c r="HP52" s="37"/>
      <c r="HQ52" s="37"/>
      <c r="HR52" s="37"/>
      <c r="HS52" s="37"/>
      <c r="HT52" s="37"/>
    </row>
    <row r="53" spans="1:228" ht="17.25" customHeight="1" x14ac:dyDescent="0.25">
      <c r="C53" s="167"/>
      <c r="D53" s="35" t="s">
        <v>1</v>
      </c>
      <c r="E53" s="167">
        <v>0.2</v>
      </c>
      <c r="F53" s="154"/>
      <c r="G53" s="162" t="s">
        <v>2</v>
      </c>
      <c r="H53" s="30">
        <f>ROUND(SUM(C53*E53/IF(F53,F53,1)),2)</f>
        <v>0</v>
      </c>
      <c r="I53" s="23"/>
      <c r="J53" s="67"/>
      <c r="K53"/>
      <c r="L53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7"/>
      <c r="EK53" s="37"/>
      <c r="EL53" s="37"/>
      <c r="EM53" s="37"/>
      <c r="EN53" s="37"/>
      <c r="EO53" s="37"/>
      <c r="EP53" s="37"/>
      <c r="EQ53" s="37"/>
      <c r="ER53" s="37"/>
      <c r="ES53" s="37"/>
      <c r="ET53" s="37"/>
      <c r="EU53" s="37"/>
      <c r="EV53" s="37"/>
      <c r="EW53" s="37"/>
      <c r="EX53" s="37"/>
      <c r="EY53" s="37"/>
      <c r="EZ53" s="37"/>
      <c r="FA53" s="37"/>
      <c r="FB53" s="37"/>
      <c r="FC53" s="37"/>
      <c r="FD53" s="37"/>
      <c r="FE53" s="37"/>
      <c r="FF53" s="37"/>
      <c r="FG53" s="37"/>
      <c r="FH53" s="37"/>
      <c r="FI53" s="37"/>
      <c r="FJ53" s="37"/>
      <c r="FK53" s="37"/>
      <c r="FL53" s="37"/>
      <c r="FM53" s="37"/>
      <c r="FN53" s="37"/>
      <c r="FO53" s="37"/>
      <c r="FP53" s="37"/>
      <c r="FQ53" s="37"/>
      <c r="FR53" s="37"/>
      <c r="FS53" s="37"/>
      <c r="FT53" s="37"/>
      <c r="FU53" s="37"/>
      <c r="FV53" s="37"/>
      <c r="FW53" s="37"/>
      <c r="FX53" s="37"/>
      <c r="FY53" s="37"/>
      <c r="FZ53" s="37"/>
      <c r="GA53" s="37"/>
      <c r="GB53" s="37"/>
      <c r="GC53" s="37"/>
      <c r="GD53" s="37"/>
      <c r="GE53" s="37"/>
      <c r="GF53" s="37"/>
      <c r="GG53" s="37"/>
      <c r="GH53" s="37"/>
      <c r="GI53" s="37"/>
      <c r="GJ53" s="37"/>
      <c r="GK53" s="37"/>
      <c r="GL53" s="37"/>
      <c r="GM53" s="37"/>
      <c r="GN53" s="37"/>
      <c r="GO53" s="37"/>
      <c r="GP53" s="37"/>
      <c r="GQ53" s="37"/>
      <c r="GR53" s="37"/>
      <c r="GS53" s="37"/>
      <c r="GT53" s="37"/>
      <c r="GU53" s="37"/>
      <c r="GV53" s="37"/>
      <c r="GW53" s="37"/>
      <c r="GX53" s="37"/>
      <c r="GY53" s="37"/>
      <c r="GZ53" s="37"/>
      <c r="HA53" s="37"/>
      <c r="HB53" s="37"/>
      <c r="HC53" s="37"/>
      <c r="HD53" s="37"/>
      <c r="HE53" s="37"/>
      <c r="HF53" s="37"/>
      <c r="HG53" s="37"/>
      <c r="HH53" s="37"/>
      <c r="HI53" s="37"/>
      <c r="HJ53" s="37"/>
      <c r="HK53" s="37"/>
      <c r="HL53" s="37"/>
      <c r="HM53" s="37"/>
      <c r="HN53" s="37"/>
      <c r="HO53" s="37"/>
      <c r="HP53" s="37"/>
      <c r="HQ53" s="37"/>
      <c r="HR53" s="37"/>
      <c r="HS53" s="37"/>
      <c r="HT53" s="37"/>
    </row>
    <row r="54" spans="1:228" ht="17.25" customHeight="1" x14ac:dyDescent="0.25">
      <c r="C54" s="167"/>
      <c r="D54" s="35" t="s">
        <v>1</v>
      </c>
      <c r="E54" s="167">
        <v>1</v>
      </c>
      <c r="F54" s="154">
        <v>2</v>
      </c>
      <c r="G54" s="162" t="s">
        <v>2</v>
      </c>
      <c r="H54" s="30">
        <f t="shared" ref="H54:H55" si="2">ROUND(SUM(C54*E54/IF(F54,F54,1)),2)</f>
        <v>0</v>
      </c>
      <c r="I54" s="23"/>
      <c r="J54" s="67"/>
      <c r="K54"/>
      <c r="L54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  <c r="FI54" s="37"/>
      <c r="FJ54" s="37"/>
      <c r="FK54" s="37"/>
      <c r="FL54" s="37"/>
      <c r="FM54" s="37"/>
      <c r="FN54" s="37"/>
      <c r="FO54" s="37"/>
      <c r="FP54" s="37"/>
      <c r="FQ54" s="37"/>
      <c r="FR54" s="37"/>
      <c r="FS54" s="37"/>
      <c r="FT54" s="37"/>
      <c r="FU54" s="37"/>
      <c r="FV54" s="37"/>
      <c r="FW54" s="37"/>
      <c r="FX54" s="37"/>
      <c r="FY54" s="37"/>
      <c r="FZ54" s="37"/>
      <c r="GA54" s="37"/>
      <c r="GB54" s="37"/>
      <c r="GC54" s="37"/>
      <c r="GD54" s="37"/>
      <c r="GE54" s="37"/>
      <c r="GF54" s="37"/>
      <c r="GG54" s="37"/>
      <c r="GH54" s="37"/>
      <c r="GI54" s="37"/>
      <c r="GJ54" s="37"/>
      <c r="GK54" s="3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37"/>
      <c r="HF54" s="37"/>
      <c r="HG54" s="37"/>
      <c r="HH54" s="37"/>
      <c r="HI54" s="37"/>
      <c r="HJ54" s="37"/>
      <c r="HK54" s="37"/>
      <c r="HL54" s="37"/>
      <c r="HM54" s="37"/>
      <c r="HN54" s="37"/>
      <c r="HO54" s="37"/>
      <c r="HP54" s="37"/>
      <c r="HQ54" s="37"/>
      <c r="HR54" s="37"/>
      <c r="HS54" s="37"/>
      <c r="HT54" s="37"/>
    </row>
    <row r="55" spans="1:228" ht="17.25" customHeight="1" x14ac:dyDescent="0.25">
      <c r="C55" s="167"/>
      <c r="D55" s="35" t="s">
        <v>1</v>
      </c>
      <c r="E55" s="167">
        <v>0.68</v>
      </c>
      <c r="F55" s="154">
        <v>2</v>
      </c>
      <c r="G55" s="162" t="s">
        <v>2</v>
      </c>
      <c r="H55" s="30">
        <f t="shared" si="2"/>
        <v>0</v>
      </c>
      <c r="I55" s="23"/>
      <c r="J55" s="67"/>
      <c r="K55"/>
      <c r="L55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</row>
    <row r="56" spans="1:228" ht="17.25" customHeight="1" x14ac:dyDescent="0.25">
      <c r="A56" s="11"/>
      <c r="B56" s="11"/>
      <c r="C56" s="166"/>
      <c r="D56" s="12" t="s">
        <v>1</v>
      </c>
      <c r="E56" s="166">
        <v>0.68</v>
      </c>
      <c r="F56" s="156"/>
      <c r="G56" s="157" t="s">
        <v>2</v>
      </c>
      <c r="H56" s="29">
        <f t="shared" si="1"/>
        <v>0</v>
      </c>
      <c r="I56" s="24" t="s">
        <v>2</v>
      </c>
      <c r="J56" s="66">
        <f>SUM(H52:H56)</f>
        <v>0</v>
      </c>
      <c r="K56"/>
      <c r="L56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</row>
    <row r="57" spans="1:228" ht="17.25" customHeight="1" x14ac:dyDescent="0.25">
      <c r="A57" s="2" t="s">
        <v>59</v>
      </c>
      <c r="C57" s="85"/>
      <c r="D57" s="3" t="s">
        <v>1</v>
      </c>
      <c r="E57" s="85">
        <v>2.97</v>
      </c>
      <c r="F57" s="16"/>
      <c r="G57" s="4" t="s">
        <v>2</v>
      </c>
      <c r="H57" s="28">
        <f t="shared" ref="H57" si="3">ROUND(SUM(C57*E57/IF(F57,F57,1)),2)</f>
        <v>0</v>
      </c>
      <c r="I57" s="23"/>
      <c r="J57" s="67"/>
      <c r="K57"/>
      <c r="L5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</row>
    <row r="58" spans="1:228" ht="17.25" customHeight="1" x14ac:dyDescent="0.25">
      <c r="C58" s="167"/>
      <c r="D58" s="35" t="s">
        <v>1</v>
      </c>
      <c r="E58" s="167">
        <v>0.2</v>
      </c>
      <c r="F58" s="154"/>
      <c r="G58" s="162" t="s">
        <v>2</v>
      </c>
      <c r="H58" s="30">
        <f>ROUND(SUM(C58*E58/IF(F58,F58,1)),2)</f>
        <v>0</v>
      </c>
      <c r="I58" s="23"/>
      <c r="J58" s="67"/>
      <c r="K58"/>
      <c r="L58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</row>
    <row r="59" spans="1:228" ht="17.25" customHeight="1" x14ac:dyDescent="0.25">
      <c r="C59" s="167"/>
      <c r="D59" s="35" t="s">
        <v>1</v>
      </c>
      <c r="E59" s="167">
        <v>1</v>
      </c>
      <c r="F59" s="154">
        <v>2</v>
      </c>
      <c r="G59" s="162" t="s">
        <v>2</v>
      </c>
      <c r="H59" s="30">
        <f t="shared" ref="H59:H62" si="4">ROUND(SUM(C59*E59/IF(F59,F59,1)),2)</f>
        <v>0</v>
      </c>
      <c r="I59" s="23"/>
      <c r="J59" s="67"/>
      <c r="K59"/>
      <c r="L59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</row>
    <row r="60" spans="1:228" ht="17.25" customHeight="1" x14ac:dyDescent="0.25">
      <c r="C60" s="167"/>
      <c r="D60" s="35" t="s">
        <v>1</v>
      </c>
      <c r="E60" s="167">
        <v>0.17</v>
      </c>
      <c r="F60" s="154"/>
      <c r="G60" s="162" t="s">
        <v>2</v>
      </c>
      <c r="H60" s="30">
        <f t="shared" ref="H60" si="5">ROUND(SUM(C60*E60/IF(F60,F60,1)),2)</f>
        <v>0</v>
      </c>
      <c r="I60" s="23"/>
      <c r="J60" s="67"/>
      <c r="K60"/>
      <c r="L60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</row>
    <row r="61" spans="1:228" ht="17.25" customHeight="1" x14ac:dyDescent="0.25">
      <c r="A61" s="14"/>
      <c r="B61" s="14"/>
      <c r="C61" s="167"/>
      <c r="D61" s="35" t="s">
        <v>1</v>
      </c>
      <c r="E61" s="167">
        <v>0.68</v>
      </c>
      <c r="F61" s="154">
        <v>2</v>
      </c>
      <c r="G61" s="162" t="s">
        <v>2</v>
      </c>
      <c r="H61" s="30">
        <f t="shared" si="4"/>
        <v>0</v>
      </c>
      <c r="I61" s="31"/>
      <c r="J61" s="92"/>
      <c r="K61"/>
      <c r="L61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</row>
    <row r="62" spans="1:228" ht="17.25" customHeight="1" x14ac:dyDescent="0.25">
      <c r="A62" s="11"/>
      <c r="B62" s="11"/>
      <c r="C62" s="166"/>
      <c r="D62" s="12" t="s">
        <v>1</v>
      </c>
      <c r="E62" s="166">
        <v>0.68</v>
      </c>
      <c r="F62" s="156"/>
      <c r="G62" s="157" t="s">
        <v>2</v>
      </c>
      <c r="H62" s="29">
        <f t="shared" si="4"/>
        <v>0</v>
      </c>
      <c r="I62" s="24" t="s">
        <v>2</v>
      </c>
      <c r="J62" s="66">
        <f>SUM(H57:H62)</f>
        <v>0</v>
      </c>
      <c r="K62"/>
      <c r="L62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</row>
    <row r="63" spans="1:228" ht="17.25" customHeight="1" x14ac:dyDescent="0.25">
      <c r="A63" s="2" t="s">
        <v>60</v>
      </c>
      <c r="C63" s="85"/>
      <c r="D63" s="3" t="s">
        <v>1</v>
      </c>
      <c r="E63" s="85">
        <v>3.91</v>
      </c>
      <c r="F63" s="16"/>
      <c r="G63" s="4" t="s">
        <v>2</v>
      </c>
      <c r="H63" s="28">
        <f t="shared" si="1"/>
        <v>0</v>
      </c>
      <c r="I63" s="23"/>
      <c r="J63" s="67"/>
      <c r="K63"/>
      <c r="L63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  <c r="HP63" s="37"/>
      <c r="HQ63" s="37"/>
      <c r="HR63" s="37"/>
      <c r="HS63" s="37"/>
      <c r="HT63" s="37"/>
    </row>
    <row r="64" spans="1:228" ht="17.25" customHeight="1" x14ac:dyDescent="0.25">
      <c r="C64" s="167"/>
      <c r="D64" s="35" t="s">
        <v>1</v>
      </c>
      <c r="E64" s="167">
        <v>0.2</v>
      </c>
      <c r="F64" s="16"/>
      <c r="G64" s="4" t="s">
        <v>2</v>
      </c>
      <c r="H64" s="28">
        <f t="shared" ref="H64" si="6">ROUND(SUM(C64*E64/IF(F64,F64,1)),2)</f>
        <v>0</v>
      </c>
      <c r="I64" s="23"/>
      <c r="J64" s="67"/>
      <c r="K64"/>
      <c r="L64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</row>
    <row r="65" spans="1:240" ht="17.25" customHeight="1" x14ac:dyDescent="0.25">
      <c r="C65" s="167"/>
      <c r="D65" s="35" t="s">
        <v>1</v>
      </c>
      <c r="E65" s="167">
        <v>1</v>
      </c>
      <c r="F65" s="154">
        <v>2</v>
      </c>
      <c r="G65" s="4" t="s">
        <v>2</v>
      </c>
      <c r="H65" s="28">
        <f>ROUND(SUM(C65*E65/IF(F65,F65,1)),2)</f>
        <v>0</v>
      </c>
      <c r="I65" s="23"/>
      <c r="J65" s="67"/>
      <c r="K65"/>
      <c r="L65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7"/>
      <c r="EA65" s="37"/>
      <c r="EB65" s="37"/>
      <c r="EC65" s="37"/>
      <c r="ED65" s="37"/>
      <c r="EE65" s="37"/>
      <c r="EF65" s="37"/>
      <c r="EG65" s="37"/>
      <c r="EH65" s="37"/>
      <c r="EI65" s="37"/>
      <c r="EJ65" s="37"/>
      <c r="EK65" s="37"/>
      <c r="EL65" s="37"/>
      <c r="EM65" s="37"/>
      <c r="EN65" s="37"/>
      <c r="EO65" s="37"/>
      <c r="EP65" s="37"/>
      <c r="EQ65" s="37"/>
      <c r="ER65" s="37"/>
      <c r="ES65" s="37"/>
      <c r="ET65" s="37"/>
      <c r="EU65" s="37"/>
      <c r="EV65" s="37"/>
      <c r="EW65" s="37"/>
      <c r="EX65" s="37"/>
      <c r="EY65" s="37"/>
      <c r="EZ65" s="37"/>
      <c r="FA65" s="37"/>
      <c r="FB65" s="37"/>
      <c r="FC65" s="37"/>
      <c r="FD65" s="37"/>
      <c r="FE65" s="37"/>
      <c r="FF65" s="37"/>
      <c r="FG65" s="37"/>
      <c r="FH65" s="37"/>
      <c r="FI65" s="37"/>
      <c r="FJ65" s="37"/>
      <c r="FK65" s="37"/>
      <c r="FL65" s="37"/>
      <c r="FM65" s="37"/>
      <c r="FN65" s="37"/>
      <c r="FO65" s="37"/>
      <c r="FP65" s="37"/>
      <c r="FQ65" s="37"/>
      <c r="FR65" s="37"/>
      <c r="FS65" s="37"/>
      <c r="FT65" s="37"/>
      <c r="FU65" s="37"/>
      <c r="FV65" s="37"/>
      <c r="FW65" s="37"/>
      <c r="FX65" s="37"/>
      <c r="FY65" s="37"/>
      <c r="FZ65" s="37"/>
      <c r="GA65" s="37"/>
      <c r="GB65" s="37"/>
      <c r="GC65" s="37"/>
      <c r="GD65" s="37"/>
      <c r="GE65" s="37"/>
      <c r="GF65" s="37"/>
      <c r="GG65" s="37"/>
      <c r="GH65" s="37"/>
      <c r="GI65" s="37"/>
      <c r="GJ65" s="37"/>
      <c r="GK65" s="37"/>
      <c r="GL65" s="37"/>
      <c r="GM65" s="37"/>
      <c r="GN65" s="37"/>
      <c r="GO65" s="37"/>
      <c r="GP65" s="37"/>
      <c r="GQ65" s="37"/>
      <c r="GR65" s="37"/>
      <c r="GS65" s="37"/>
      <c r="GT65" s="37"/>
      <c r="GU65" s="37"/>
      <c r="GV65" s="37"/>
      <c r="GW65" s="37"/>
      <c r="GX65" s="37"/>
      <c r="GY65" s="37"/>
      <c r="GZ65" s="37"/>
      <c r="HA65" s="37"/>
      <c r="HB65" s="37"/>
      <c r="HC65" s="37"/>
      <c r="HD65" s="37"/>
      <c r="HE65" s="37"/>
      <c r="HF65" s="37"/>
      <c r="HG65" s="37"/>
      <c r="HH65" s="37"/>
      <c r="HI65" s="37"/>
      <c r="HJ65" s="37"/>
      <c r="HK65" s="37"/>
      <c r="HL65" s="37"/>
      <c r="HM65" s="37"/>
      <c r="HN65" s="37"/>
      <c r="HO65" s="37"/>
      <c r="HP65" s="37"/>
      <c r="HQ65" s="37"/>
      <c r="HR65" s="37"/>
      <c r="HS65" s="37"/>
      <c r="HT65" s="37"/>
    </row>
    <row r="66" spans="1:240" ht="17.25" customHeight="1" x14ac:dyDescent="0.25">
      <c r="C66" s="167"/>
      <c r="D66" s="35" t="s">
        <v>1</v>
      </c>
      <c r="E66" s="167">
        <v>0.43</v>
      </c>
      <c r="F66" s="154"/>
      <c r="G66" s="162" t="s">
        <v>2</v>
      </c>
      <c r="H66" s="30">
        <f>ROUND(SUM(C66*E66/IF(F66,F66,1)),2)</f>
        <v>0</v>
      </c>
      <c r="I66" s="23"/>
      <c r="J66" s="67"/>
      <c r="K66"/>
      <c r="L66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  <c r="EA66" s="37"/>
      <c r="EB66" s="37"/>
      <c r="EC66" s="37"/>
      <c r="ED66" s="37"/>
      <c r="EE66" s="37"/>
      <c r="EF66" s="37"/>
      <c r="EG66" s="37"/>
      <c r="EH66" s="37"/>
      <c r="EI66" s="37"/>
      <c r="EJ66" s="37"/>
      <c r="EK66" s="37"/>
      <c r="EL66" s="37"/>
      <c r="EM66" s="37"/>
      <c r="EN66" s="37"/>
      <c r="EO66" s="37"/>
      <c r="EP66" s="37"/>
      <c r="EQ66" s="37"/>
      <c r="ER66" s="37"/>
      <c r="ES66" s="37"/>
      <c r="ET66" s="37"/>
      <c r="EU66" s="37"/>
      <c r="EV66" s="37"/>
      <c r="EW66" s="37"/>
      <c r="EX66" s="37"/>
      <c r="EY66" s="37"/>
      <c r="EZ66" s="37"/>
      <c r="FA66" s="37"/>
      <c r="FB66" s="37"/>
      <c r="FC66" s="37"/>
      <c r="FD66" s="37"/>
      <c r="FE66" s="37"/>
      <c r="FF66" s="37"/>
      <c r="FG66" s="37"/>
      <c r="FH66" s="37"/>
      <c r="FI66" s="37"/>
      <c r="FJ66" s="37"/>
      <c r="FK66" s="37"/>
      <c r="FL66" s="37"/>
      <c r="FM66" s="37"/>
      <c r="FN66" s="37"/>
      <c r="FO66" s="37"/>
      <c r="FP66" s="37"/>
      <c r="FQ66" s="37"/>
      <c r="FR66" s="37"/>
      <c r="FS66" s="37"/>
      <c r="FT66" s="37"/>
      <c r="FU66" s="37"/>
      <c r="FV66" s="37"/>
      <c r="FW66" s="37"/>
      <c r="FX66" s="37"/>
      <c r="FY66" s="37"/>
      <c r="FZ66" s="37"/>
      <c r="GA66" s="37"/>
      <c r="GB66" s="37"/>
      <c r="GC66" s="37"/>
      <c r="GD66" s="37"/>
      <c r="GE66" s="37"/>
      <c r="GF66" s="37"/>
      <c r="GG66" s="37"/>
      <c r="GH66" s="37"/>
      <c r="GI66" s="37"/>
      <c r="GJ66" s="37"/>
      <c r="GK66" s="37"/>
      <c r="GL66" s="37"/>
      <c r="GM66" s="37"/>
      <c r="GN66" s="37"/>
      <c r="GO66" s="37"/>
      <c r="GP66" s="37"/>
      <c r="GQ66" s="37"/>
      <c r="GR66" s="37"/>
      <c r="GS66" s="37"/>
      <c r="GT66" s="37"/>
      <c r="GU66" s="37"/>
      <c r="GV66" s="37"/>
      <c r="GW66" s="37"/>
      <c r="GX66" s="37"/>
      <c r="GY66" s="37"/>
      <c r="GZ66" s="37"/>
      <c r="HA66" s="37"/>
      <c r="HB66" s="37"/>
      <c r="HC66" s="37"/>
      <c r="HD66" s="37"/>
      <c r="HE66" s="37"/>
      <c r="HF66" s="37"/>
      <c r="HG66" s="37"/>
      <c r="HH66" s="37"/>
      <c r="HI66" s="37"/>
      <c r="HJ66" s="37"/>
      <c r="HK66" s="37"/>
      <c r="HL66" s="37"/>
      <c r="HM66" s="37"/>
      <c r="HN66" s="37"/>
      <c r="HO66" s="37"/>
      <c r="HP66" s="37"/>
      <c r="HQ66" s="37"/>
      <c r="HR66" s="37"/>
      <c r="HS66" s="37"/>
      <c r="HT66" s="37"/>
    </row>
    <row r="67" spans="1:240" s="11" customFormat="1" ht="17.25" customHeight="1" x14ac:dyDescent="0.25">
      <c r="C67" s="166"/>
      <c r="D67" s="12" t="s">
        <v>1</v>
      </c>
      <c r="E67" s="166">
        <v>0.68</v>
      </c>
      <c r="F67" s="156">
        <v>2</v>
      </c>
      <c r="G67" s="157" t="s">
        <v>2</v>
      </c>
      <c r="H67" s="29">
        <f>ROUND(SUM(C67*E67/IF(F67,F67,1)),2)</f>
        <v>0</v>
      </c>
      <c r="I67" s="24" t="s">
        <v>2</v>
      </c>
      <c r="J67" s="66">
        <f>SUM(H63:H67)</f>
        <v>0</v>
      </c>
      <c r="K67" s="37"/>
      <c r="L67" s="1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  <c r="EA67" s="37"/>
      <c r="EB67" s="37"/>
      <c r="EC67" s="37"/>
      <c r="ED67" s="37"/>
      <c r="EE67" s="37"/>
      <c r="EF67" s="37"/>
      <c r="EG67" s="37"/>
      <c r="EH67" s="37"/>
      <c r="EI67" s="37"/>
      <c r="EJ67" s="37"/>
      <c r="EK67" s="37"/>
      <c r="EL67" s="37"/>
      <c r="EM67" s="37"/>
      <c r="EN67" s="37"/>
      <c r="EO67" s="37"/>
      <c r="EP67" s="37"/>
      <c r="EQ67" s="37"/>
      <c r="ER67" s="37"/>
      <c r="ES67" s="37"/>
      <c r="ET67" s="37"/>
      <c r="EU67" s="37"/>
      <c r="EV67" s="37"/>
      <c r="EW67" s="37"/>
      <c r="EX67" s="37"/>
      <c r="EY67" s="37"/>
      <c r="EZ67" s="37"/>
      <c r="FA67" s="37"/>
      <c r="FB67" s="37"/>
      <c r="FC67" s="37"/>
      <c r="FD67" s="37"/>
      <c r="FE67" s="37"/>
      <c r="FF67" s="37"/>
      <c r="FG67" s="37"/>
      <c r="FH67" s="37"/>
      <c r="FI67" s="37"/>
      <c r="FJ67" s="37"/>
      <c r="FK67" s="37"/>
      <c r="FL67" s="37"/>
      <c r="FM67" s="37"/>
      <c r="FN67" s="37"/>
      <c r="FO67" s="37"/>
      <c r="FP67" s="37"/>
      <c r="FQ67" s="37"/>
      <c r="FR67" s="37"/>
      <c r="FS67" s="37"/>
      <c r="FT67" s="37"/>
      <c r="FU67" s="37"/>
      <c r="FV67" s="37"/>
      <c r="FW67" s="37"/>
      <c r="FX67" s="37"/>
      <c r="FY67" s="37"/>
      <c r="FZ67" s="37"/>
      <c r="GA67" s="37"/>
      <c r="GB67" s="37"/>
      <c r="GC67" s="37"/>
      <c r="GD67" s="37"/>
      <c r="GE67" s="37"/>
      <c r="GF67" s="37"/>
      <c r="GG67" s="37"/>
      <c r="GH67" s="37"/>
      <c r="GI67" s="37"/>
      <c r="GJ67" s="37"/>
      <c r="GK67" s="37"/>
      <c r="GL67" s="37"/>
      <c r="GM67" s="37"/>
      <c r="GN67" s="37"/>
      <c r="GO67" s="37"/>
      <c r="GP67" s="37"/>
      <c r="GQ67" s="37"/>
      <c r="GR67" s="37"/>
      <c r="GS67" s="37"/>
      <c r="GT67" s="37"/>
      <c r="GU67" s="37"/>
      <c r="GV67" s="37"/>
      <c r="GW67" s="37"/>
      <c r="GX67" s="37"/>
      <c r="GY67" s="37"/>
      <c r="GZ67" s="37"/>
      <c r="HA67" s="37"/>
      <c r="HB67" s="37"/>
      <c r="HC67" s="37"/>
      <c r="HD67" s="37"/>
      <c r="HE67" s="37"/>
      <c r="HF67" s="37"/>
      <c r="HG67" s="37"/>
      <c r="HH67" s="37"/>
      <c r="HI67" s="37"/>
      <c r="HJ67" s="37"/>
      <c r="HK67" s="37"/>
      <c r="HL67" s="37"/>
      <c r="HM67" s="37"/>
      <c r="HN67" s="37"/>
      <c r="HO67" s="37"/>
      <c r="HP67" s="37"/>
      <c r="HQ67" s="37"/>
      <c r="HR67" s="37"/>
      <c r="HS67" s="37"/>
      <c r="HT67" s="37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</row>
    <row r="68" spans="1:240" ht="17.25" customHeight="1" x14ac:dyDescent="0.25">
      <c r="A68" s="2" t="s">
        <v>35</v>
      </c>
      <c r="C68" s="85"/>
      <c r="D68" s="3" t="s">
        <v>1</v>
      </c>
      <c r="E68" s="85">
        <v>3.89</v>
      </c>
      <c r="F68" s="16"/>
      <c r="G68" s="4" t="s">
        <v>2</v>
      </c>
      <c r="H68" s="28">
        <f t="shared" si="1"/>
        <v>0</v>
      </c>
      <c r="I68" s="23"/>
      <c r="J68" s="67"/>
      <c r="K68"/>
      <c r="L68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  <c r="EA68" s="37"/>
      <c r="EB68" s="37"/>
      <c r="EC68" s="37"/>
      <c r="ED68" s="37"/>
      <c r="EE68" s="37"/>
      <c r="EF68" s="37"/>
      <c r="EG68" s="37"/>
      <c r="EH68" s="37"/>
      <c r="EI68" s="37"/>
      <c r="EJ68" s="37"/>
      <c r="EK68" s="37"/>
      <c r="EL68" s="37"/>
      <c r="EM68" s="37"/>
      <c r="EN68" s="37"/>
      <c r="EO68" s="37"/>
      <c r="EP68" s="37"/>
      <c r="EQ68" s="37"/>
      <c r="ER68" s="37"/>
      <c r="ES68" s="37"/>
      <c r="ET68" s="37"/>
      <c r="EU68" s="37"/>
      <c r="EV68" s="37"/>
      <c r="EW68" s="37"/>
      <c r="EX68" s="37"/>
      <c r="EY68" s="37"/>
      <c r="EZ68" s="37"/>
      <c r="FA68" s="37"/>
      <c r="FB68" s="37"/>
      <c r="FC68" s="37"/>
      <c r="FD68" s="37"/>
      <c r="FE68" s="37"/>
      <c r="FF68" s="37"/>
      <c r="FG68" s="37"/>
      <c r="FH68" s="37"/>
      <c r="FI68" s="37"/>
      <c r="FJ68" s="37"/>
      <c r="FK68" s="37"/>
      <c r="FL68" s="37"/>
      <c r="FM68" s="37"/>
      <c r="FN68" s="37"/>
      <c r="FO68" s="37"/>
      <c r="FP68" s="37"/>
      <c r="FQ68" s="37"/>
      <c r="FR68" s="37"/>
      <c r="FS68" s="37"/>
      <c r="FT68" s="37"/>
      <c r="FU68" s="37"/>
      <c r="FV68" s="37"/>
      <c r="FW68" s="37"/>
      <c r="FX68" s="37"/>
      <c r="FY68" s="37"/>
      <c r="FZ68" s="37"/>
      <c r="GA68" s="37"/>
      <c r="GB68" s="37"/>
      <c r="GC68" s="37"/>
      <c r="GD68" s="37"/>
      <c r="GE68" s="37"/>
      <c r="GF68" s="37"/>
      <c r="GG68" s="37"/>
      <c r="GH68" s="37"/>
      <c r="GI68" s="37"/>
      <c r="GJ68" s="37"/>
      <c r="GK68" s="37"/>
      <c r="GL68" s="37"/>
      <c r="GM68" s="37"/>
      <c r="GN68" s="37"/>
      <c r="GO68" s="37"/>
      <c r="GP68" s="37"/>
      <c r="GQ68" s="37"/>
      <c r="GR68" s="37"/>
      <c r="GS68" s="37"/>
      <c r="GT68" s="37"/>
      <c r="GU68" s="37"/>
      <c r="GV68" s="37"/>
      <c r="GW68" s="37"/>
      <c r="GX68" s="37"/>
      <c r="GY68" s="37"/>
      <c r="GZ68" s="37"/>
      <c r="HA68" s="37"/>
      <c r="HB68" s="37"/>
      <c r="HC68" s="37"/>
      <c r="HD68" s="37"/>
      <c r="HE68" s="37"/>
      <c r="HF68" s="37"/>
      <c r="HG68" s="37"/>
      <c r="HH68" s="37"/>
      <c r="HI68" s="37"/>
      <c r="HJ68" s="37"/>
      <c r="HK68" s="37"/>
      <c r="HL68" s="37"/>
      <c r="HM68" s="37"/>
      <c r="HN68" s="37"/>
      <c r="HO68" s="37"/>
      <c r="HP68" s="37"/>
      <c r="HQ68" s="37"/>
      <c r="HR68" s="37"/>
      <c r="HS68" s="37"/>
      <c r="HT68" s="37"/>
    </row>
    <row r="69" spans="1:240" ht="17.25" customHeight="1" x14ac:dyDescent="0.25">
      <c r="C69" s="167"/>
      <c r="D69" s="35" t="s">
        <v>1</v>
      </c>
      <c r="E69" s="167">
        <v>0.2</v>
      </c>
      <c r="F69" s="16"/>
      <c r="G69" s="162" t="s">
        <v>2</v>
      </c>
      <c r="H69" s="30">
        <f>ROUND(SUM(C69*E69/IF(F69,F69,1)),2)</f>
        <v>0</v>
      </c>
      <c r="I69" s="23"/>
      <c r="J69" s="67"/>
      <c r="K69" s="65"/>
    </row>
    <row r="70" spans="1:240" ht="17.25" customHeight="1" x14ac:dyDescent="0.25">
      <c r="C70" s="167"/>
      <c r="D70" s="35" t="s">
        <v>1</v>
      </c>
      <c r="E70" s="167">
        <v>1</v>
      </c>
      <c r="F70" s="154">
        <v>2</v>
      </c>
      <c r="G70" s="162" t="s">
        <v>2</v>
      </c>
      <c r="H70" s="30">
        <f>ROUND(SUM(C70*E70/IF(F70,F70,1)),2)</f>
        <v>0</v>
      </c>
      <c r="I70" s="23"/>
      <c r="J70" s="67"/>
      <c r="K70" s="65"/>
    </row>
    <row r="71" spans="1:240" ht="17.25" customHeight="1" x14ac:dyDescent="0.25">
      <c r="C71" s="167"/>
      <c r="D71" s="35" t="s">
        <v>1</v>
      </c>
      <c r="E71" s="167">
        <v>2.65</v>
      </c>
      <c r="F71" s="154"/>
      <c r="G71" s="162" t="s">
        <v>2</v>
      </c>
      <c r="H71" s="30">
        <f>ROUND(SUM(C71*E71/IF(F71,F71,1)),2)</f>
        <v>0</v>
      </c>
      <c r="I71" s="23"/>
      <c r="J71" s="67"/>
      <c r="K71" s="65"/>
    </row>
    <row r="72" spans="1:240" ht="17.25" customHeight="1" x14ac:dyDescent="0.25">
      <c r="C72" s="167"/>
      <c r="D72" s="35" t="s">
        <v>1</v>
      </c>
      <c r="E72" s="167">
        <v>0.92</v>
      </c>
      <c r="F72" s="154">
        <v>2</v>
      </c>
      <c r="G72" s="162" t="s">
        <v>2</v>
      </c>
      <c r="H72" s="30">
        <f t="shared" si="1"/>
        <v>0</v>
      </c>
      <c r="I72" s="23"/>
      <c r="J72" s="67"/>
      <c r="K72" s="65"/>
    </row>
    <row r="73" spans="1:240" ht="17.25" customHeight="1" x14ac:dyDescent="0.25">
      <c r="A73" s="11"/>
      <c r="B73" s="11"/>
      <c r="C73" s="166"/>
      <c r="D73" s="12" t="s">
        <v>1</v>
      </c>
      <c r="E73" s="166">
        <v>0.2</v>
      </c>
      <c r="F73" s="156"/>
      <c r="G73" s="157" t="s">
        <v>2</v>
      </c>
      <c r="H73" s="29">
        <f>ROUND(SUM(C73*E73/IF(F73,F73,1)),2)</f>
        <v>0</v>
      </c>
      <c r="I73" s="24" t="s">
        <v>2</v>
      </c>
      <c r="J73" s="66">
        <f>SUM(H68:H73)</f>
        <v>0</v>
      </c>
      <c r="K73" s="65"/>
    </row>
    <row r="74" spans="1:240" ht="17.25" customHeight="1" x14ac:dyDescent="0.25">
      <c r="A74" s="14" t="s">
        <v>58</v>
      </c>
      <c r="B74" s="14"/>
      <c r="C74" s="85"/>
      <c r="D74" s="3" t="s">
        <v>1</v>
      </c>
      <c r="E74" s="85">
        <v>4.6100000000000003</v>
      </c>
      <c r="F74" s="16"/>
      <c r="G74" s="36" t="s">
        <v>2</v>
      </c>
      <c r="H74" s="30">
        <f>ROUND(SUM(C74*E74/IF(F74,F74,1)),2)</f>
        <v>0</v>
      </c>
      <c r="I74" s="31"/>
      <c r="J74" s="92"/>
    </row>
    <row r="75" spans="1:240" ht="17.25" customHeight="1" x14ac:dyDescent="0.25">
      <c r="A75" s="14"/>
      <c r="B75" s="14"/>
      <c r="C75" s="167"/>
      <c r="D75" s="35" t="s">
        <v>1</v>
      </c>
      <c r="E75" s="167">
        <v>0.2</v>
      </c>
      <c r="F75" s="16"/>
      <c r="G75" s="36" t="s">
        <v>2</v>
      </c>
      <c r="H75" s="30">
        <f t="shared" ref="H75:H80" si="7">ROUND(SUM(C75*E75/IF(F75,F75,1)),2)</f>
        <v>0</v>
      </c>
      <c r="I75" s="31"/>
      <c r="J75" s="92"/>
    </row>
    <row r="76" spans="1:240" ht="17.25" customHeight="1" x14ac:dyDescent="0.25">
      <c r="A76" s="14"/>
      <c r="B76" s="14"/>
      <c r="C76" s="167"/>
      <c r="D76" s="35" t="s">
        <v>1</v>
      </c>
      <c r="E76" s="167">
        <v>1</v>
      </c>
      <c r="F76" s="154">
        <v>2</v>
      </c>
      <c r="G76" s="36" t="s">
        <v>2</v>
      </c>
      <c r="H76" s="30">
        <f t="shared" si="7"/>
        <v>0</v>
      </c>
      <c r="I76" s="31"/>
      <c r="J76" s="92"/>
    </row>
    <row r="77" spans="1:240" ht="17.25" customHeight="1" x14ac:dyDescent="0.25">
      <c r="A77" s="14"/>
      <c r="B77" s="14"/>
      <c r="C77" s="167"/>
      <c r="D77" s="35" t="s">
        <v>1</v>
      </c>
      <c r="E77" s="167">
        <v>0.68</v>
      </c>
      <c r="F77" s="154">
        <v>2</v>
      </c>
      <c r="G77" s="162" t="s">
        <v>2</v>
      </c>
      <c r="H77" s="30">
        <f t="shared" si="7"/>
        <v>0</v>
      </c>
      <c r="I77" s="31"/>
      <c r="J77" s="92"/>
    </row>
    <row r="78" spans="1:240" ht="17.25" customHeight="1" x14ac:dyDescent="0.25">
      <c r="A78" s="14"/>
      <c r="B78" s="14"/>
      <c r="C78" s="167"/>
      <c r="D78" s="35" t="s">
        <v>1</v>
      </c>
      <c r="E78" s="167">
        <v>0.65</v>
      </c>
      <c r="F78" s="154">
        <v>2</v>
      </c>
      <c r="G78" s="162" t="s">
        <v>2</v>
      </c>
      <c r="H78" s="30">
        <f t="shared" si="7"/>
        <v>0</v>
      </c>
      <c r="I78" s="31"/>
      <c r="J78" s="92"/>
    </row>
    <row r="79" spans="1:240" ht="17.25" customHeight="1" x14ac:dyDescent="0.25">
      <c r="A79" s="14"/>
      <c r="B79" s="14"/>
      <c r="C79" s="167"/>
      <c r="D79" s="35" t="s">
        <v>1</v>
      </c>
      <c r="E79" s="167">
        <v>0.70499999999999996</v>
      </c>
      <c r="F79" s="154">
        <v>2</v>
      </c>
      <c r="G79" s="162" t="s">
        <v>2</v>
      </c>
      <c r="H79" s="30">
        <f t="shared" si="7"/>
        <v>0</v>
      </c>
      <c r="I79" s="31"/>
      <c r="J79" s="92"/>
    </row>
    <row r="80" spans="1:240" ht="17.25" customHeight="1" x14ac:dyDescent="0.25">
      <c r="A80" s="14"/>
      <c r="B80" s="14"/>
      <c r="C80" s="167"/>
      <c r="D80" s="35" t="s">
        <v>1</v>
      </c>
      <c r="E80" s="167">
        <v>2.5</v>
      </c>
      <c r="F80" s="154">
        <v>2</v>
      </c>
      <c r="G80" s="36" t="s">
        <v>2</v>
      </c>
      <c r="H80" s="30">
        <f t="shared" si="7"/>
        <v>0</v>
      </c>
      <c r="I80" s="31"/>
      <c r="J80" s="92"/>
    </row>
    <row r="81" spans="1:12" ht="17.25" customHeight="1" x14ac:dyDescent="0.25">
      <c r="A81" s="11"/>
      <c r="B81" s="11"/>
      <c r="C81" s="166"/>
      <c r="D81" s="12" t="s">
        <v>1</v>
      </c>
      <c r="E81" s="166">
        <v>0.94</v>
      </c>
      <c r="F81" s="156">
        <v>2</v>
      </c>
      <c r="G81" s="157" t="s">
        <v>2</v>
      </c>
      <c r="H81" s="29">
        <f t="shared" si="1"/>
        <v>0</v>
      </c>
      <c r="I81" s="24" t="s">
        <v>2</v>
      </c>
      <c r="J81" s="66">
        <f>SUM(H74:H81)</f>
        <v>0</v>
      </c>
    </row>
    <row r="82" spans="1:12" ht="17.25" customHeight="1" x14ac:dyDescent="0.25">
      <c r="A82" s="14"/>
      <c r="B82" s="14"/>
      <c r="C82" s="169" t="s">
        <v>7</v>
      </c>
      <c r="D82" s="3"/>
      <c r="E82" s="85"/>
      <c r="F82" s="2"/>
      <c r="H82" s="28"/>
      <c r="I82" s="23" t="s">
        <v>2</v>
      </c>
      <c r="J82" s="67">
        <f>SUM(J52:J81)</f>
        <v>0</v>
      </c>
    </row>
    <row r="83" spans="1:12" ht="17.25" customHeight="1" x14ac:dyDescent="0.25">
      <c r="A83" s="11"/>
      <c r="B83" s="11"/>
      <c r="C83" s="170" t="s">
        <v>8</v>
      </c>
      <c r="D83" s="12"/>
      <c r="E83" s="166"/>
      <c r="F83" s="13"/>
      <c r="G83" s="13"/>
      <c r="H83" s="29"/>
      <c r="I83" s="24" t="s">
        <v>2</v>
      </c>
      <c r="J83" s="66">
        <f>+J30</f>
        <v>0</v>
      </c>
      <c r="K83" s="65"/>
    </row>
    <row r="84" spans="1:12" ht="17.25" customHeight="1" thickBot="1" x14ac:dyDescent="0.3">
      <c r="A84" s="15"/>
      <c r="B84" s="158"/>
      <c r="C84" s="168" t="s">
        <v>3</v>
      </c>
      <c r="D84" s="159"/>
      <c r="E84" s="168"/>
      <c r="F84" s="160"/>
      <c r="G84" s="160"/>
      <c r="H84" s="94"/>
      <c r="I84" s="25" t="s">
        <v>2</v>
      </c>
      <c r="J84" s="94">
        <f>SUM(J82:J83)</f>
        <v>0</v>
      </c>
      <c r="K84" s="65"/>
    </row>
    <row r="85" spans="1:12" ht="17.25" customHeight="1" thickTop="1" x14ac:dyDescent="0.25">
      <c r="B85"/>
      <c r="C85" s="171"/>
      <c r="D85" s="35"/>
      <c r="E85" s="167"/>
      <c r="F85" s="37"/>
      <c r="G85" s="47"/>
      <c r="H85" s="30"/>
      <c r="I85" s="31"/>
      <c r="J85" s="163"/>
      <c r="K85" s="65"/>
    </row>
    <row r="86" spans="1:12" ht="17.25" customHeight="1" x14ac:dyDescent="0.25">
      <c r="A86" t="str">
        <f>A42</f>
        <v>Ostbevern, 07.11.2017/HKr</v>
      </c>
      <c r="B86"/>
      <c r="C86" s="3"/>
      <c r="D86" s="47"/>
      <c r="E86" s="80"/>
      <c r="F86"/>
      <c r="G86" s="164"/>
      <c r="H86" s="26"/>
      <c r="I86" s="22"/>
      <c r="J86" s="26"/>
      <c r="K86" s="65"/>
    </row>
    <row r="87" spans="1:12" ht="17.25" customHeight="1" x14ac:dyDescent="0.2">
      <c r="A87" s="37"/>
      <c r="B87" s="37"/>
      <c r="C87" s="164"/>
      <c r="D87" s="173"/>
      <c r="E87" s="164"/>
      <c r="F87" s="38"/>
      <c r="G87" s="37"/>
      <c r="H87" s="39"/>
      <c r="I87" s="40"/>
      <c r="J87" s="360" t="s">
        <v>96</v>
      </c>
      <c r="K87" s="42"/>
      <c r="L87" s="14"/>
    </row>
    <row r="88" spans="1:12" ht="17.25" customHeight="1" x14ac:dyDescent="0.2">
      <c r="A88" s="37"/>
      <c r="B88" s="37"/>
      <c r="C88" s="164"/>
      <c r="D88" s="173"/>
      <c r="E88" s="164"/>
      <c r="F88" s="38"/>
      <c r="G88" s="37"/>
      <c r="H88" s="39"/>
      <c r="I88" s="40"/>
      <c r="J88" s="41"/>
      <c r="K88" s="42"/>
      <c r="L88" s="14"/>
    </row>
    <row r="89" spans="1:12" ht="17.25" customHeight="1" x14ac:dyDescent="0.2">
      <c r="A89" s="37"/>
      <c r="B89" s="37"/>
      <c r="C89" s="164"/>
      <c r="D89" s="173"/>
      <c r="E89" s="164"/>
      <c r="F89" s="38"/>
      <c r="G89" s="37"/>
      <c r="H89" s="39"/>
      <c r="I89" s="40"/>
      <c r="J89" s="41"/>
      <c r="K89" s="42"/>
      <c r="L89" s="14"/>
    </row>
    <row r="90" spans="1:12" ht="17.25" customHeight="1" x14ac:dyDescent="0.2">
      <c r="A90" s="37"/>
      <c r="B90" s="37"/>
      <c r="C90" s="164"/>
      <c r="D90" s="173"/>
      <c r="E90" s="164"/>
      <c r="F90" s="38"/>
      <c r="G90" s="37"/>
      <c r="H90" s="39"/>
      <c r="I90" s="40"/>
      <c r="J90" s="41"/>
      <c r="K90" s="42"/>
      <c r="L90" s="14"/>
    </row>
    <row r="91" spans="1:12" ht="17.25" customHeight="1" x14ac:dyDescent="0.2">
      <c r="A91" s="37"/>
      <c r="B91" s="37"/>
      <c r="C91" s="164"/>
      <c r="D91" s="173"/>
      <c r="E91" s="164"/>
      <c r="F91" s="38"/>
      <c r="G91" s="37"/>
      <c r="H91" s="39"/>
      <c r="I91" s="40"/>
      <c r="J91" s="41"/>
      <c r="K91" s="42"/>
      <c r="L91" s="14"/>
    </row>
    <row r="92" spans="1:12" ht="17.25" customHeight="1" x14ac:dyDescent="0.2">
      <c r="A92" s="37"/>
      <c r="B92" s="37"/>
      <c r="C92" s="164"/>
      <c r="D92" s="173"/>
      <c r="E92" s="164"/>
      <c r="F92" s="38"/>
      <c r="G92" s="37"/>
      <c r="H92" s="39"/>
      <c r="I92" s="40"/>
      <c r="J92" s="41"/>
      <c r="K92" s="42"/>
      <c r="L92" s="14"/>
    </row>
    <row r="93" spans="1:12" ht="17.25" customHeight="1" x14ac:dyDescent="0.2">
      <c r="A93" s="37"/>
      <c r="B93" s="37"/>
      <c r="C93" s="164"/>
      <c r="D93" s="173"/>
      <c r="E93" s="164"/>
      <c r="F93" s="38"/>
      <c r="G93" s="37"/>
      <c r="H93" s="39"/>
      <c r="I93" s="40"/>
      <c r="J93" s="41"/>
      <c r="K93" s="42"/>
      <c r="L93" s="14"/>
    </row>
    <row r="94" spans="1:12" ht="17.25" customHeight="1" x14ac:dyDescent="0.2">
      <c r="A94" s="37"/>
      <c r="B94" s="37"/>
      <c r="C94" s="164"/>
      <c r="D94" s="173"/>
      <c r="E94" s="164"/>
      <c r="F94" s="38"/>
      <c r="G94" s="37"/>
      <c r="H94" s="39"/>
      <c r="I94" s="40"/>
      <c r="J94" s="41"/>
      <c r="K94" s="42"/>
      <c r="L94" s="14"/>
    </row>
    <row r="95" spans="1:12" ht="17.25" customHeight="1" x14ac:dyDescent="0.2">
      <c r="A95" s="37"/>
      <c r="B95" s="37"/>
      <c r="C95" s="164"/>
      <c r="D95" s="173"/>
      <c r="E95" s="164"/>
      <c r="F95" s="38"/>
      <c r="G95" s="37"/>
      <c r="H95" s="39"/>
      <c r="I95" s="40"/>
      <c r="J95" s="41"/>
      <c r="K95" s="42"/>
      <c r="L95" s="14"/>
    </row>
    <row r="96" spans="1:12" ht="17.25" customHeight="1" x14ac:dyDescent="0.2">
      <c r="A96" s="37"/>
      <c r="B96" s="37"/>
      <c r="C96" s="164"/>
      <c r="D96" s="173"/>
      <c r="E96" s="164"/>
      <c r="F96" s="38"/>
      <c r="G96" s="37"/>
      <c r="H96" s="39"/>
      <c r="I96" s="40"/>
      <c r="J96" s="41"/>
      <c r="K96" s="42"/>
      <c r="L96" s="14"/>
    </row>
    <row r="97" spans="1:12" ht="17.25" customHeight="1" x14ac:dyDescent="0.2">
      <c r="A97" s="37"/>
      <c r="B97" s="37"/>
      <c r="C97" s="164"/>
      <c r="D97" s="173"/>
      <c r="E97" s="164"/>
      <c r="F97" s="38"/>
      <c r="G97" s="37"/>
      <c r="H97" s="39"/>
      <c r="I97" s="40"/>
      <c r="J97" s="41"/>
      <c r="K97" s="42"/>
      <c r="L97" s="14"/>
    </row>
    <row r="98" spans="1:12" ht="17.25" customHeight="1" x14ac:dyDescent="0.2">
      <c r="A98" s="37"/>
      <c r="B98" s="37"/>
      <c r="C98" s="164"/>
      <c r="D98" s="173"/>
      <c r="E98" s="164"/>
      <c r="F98" s="38"/>
      <c r="G98" s="37"/>
      <c r="H98" s="39"/>
      <c r="I98" s="40"/>
      <c r="J98" s="41"/>
      <c r="K98" s="42"/>
      <c r="L98" s="14"/>
    </row>
    <row r="99" spans="1:12" ht="17.25" customHeight="1" x14ac:dyDescent="0.2">
      <c r="A99" s="37"/>
      <c r="B99" s="37"/>
      <c r="C99" s="164"/>
      <c r="D99" s="173"/>
      <c r="E99" s="164"/>
      <c r="F99" s="38"/>
      <c r="G99" s="37"/>
      <c r="H99" s="39"/>
      <c r="I99" s="40"/>
      <c r="J99" s="41"/>
      <c r="K99" s="42"/>
      <c r="L99" s="14"/>
    </row>
    <row r="100" spans="1:12" ht="17.25" customHeight="1" x14ac:dyDescent="0.2">
      <c r="A100" s="37"/>
      <c r="B100" s="37"/>
      <c r="C100" s="164"/>
      <c r="D100" s="173"/>
      <c r="E100" s="164"/>
      <c r="F100" s="38"/>
      <c r="G100" s="37"/>
      <c r="H100" s="39"/>
      <c r="I100" s="40"/>
      <c r="J100" s="41"/>
      <c r="K100" s="42"/>
      <c r="L100" s="14"/>
    </row>
    <row r="101" spans="1:12" ht="17.25" customHeight="1" x14ac:dyDescent="0.2">
      <c r="A101" s="37"/>
      <c r="B101" s="37"/>
      <c r="C101" s="164"/>
      <c r="D101" s="173"/>
      <c r="E101" s="164"/>
      <c r="F101" s="38"/>
      <c r="G101" s="37"/>
      <c r="H101" s="39"/>
      <c r="I101" s="40"/>
      <c r="J101" s="41"/>
      <c r="K101" s="42"/>
      <c r="L101" s="14"/>
    </row>
    <row r="102" spans="1:12" ht="17.25" customHeight="1" x14ac:dyDescent="0.2">
      <c r="A102" s="37"/>
      <c r="B102" s="37"/>
      <c r="C102" s="164"/>
      <c r="D102" s="173"/>
      <c r="E102" s="164"/>
      <c r="F102" s="38"/>
      <c r="G102" s="37"/>
      <c r="H102" s="39"/>
      <c r="I102" s="40"/>
      <c r="J102" s="41"/>
      <c r="K102" s="42"/>
      <c r="L102" s="14"/>
    </row>
    <row r="103" spans="1:12" ht="17.25" customHeight="1" x14ac:dyDescent="0.2">
      <c r="A103" s="37"/>
      <c r="B103" s="37"/>
      <c r="C103" s="164"/>
      <c r="D103" s="173"/>
      <c r="E103" s="164"/>
      <c r="F103" s="38"/>
      <c r="G103" s="37"/>
      <c r="H103" s="39"/>
      <c r="I103" s="40"/>
      <c r="J103" s="41"/>
      <c r="K103" s="42"/>
      <c r="L103" s="14"/>
    </row>
    <row r="104" spans="1:12" ht="17.25" customHeight="1" x14ac:dyDescent="0.2">
      <c r="A104" s="37"/>
      <c r="B104" s="37"/>
      <c r="C104" s="164"/>
      <c r="D104" s="173"/>
      <c r="E104" s="164"/>
      <c r="F104" s="38"/>
      <c r="G104" s="37"/>
      <c r="H104" s="39"/>
      <c r="I104" s="40"/>
      <c r="J104" s="41"/>
      <c r="K104" s="42"/>
      <c r="L104" s="14"/>
    </row>
    <row r="105" spans="1:12" ht="17.25" customHeight="1" x14ac:dyDescent="0.2">
      <c r="A105" s="37"/>
      <c r="B105" s="37"/>
      <c r="C105" s="164"/>
      <c r="D105" s="173"/>
      <c r="E105" s="164"/>
      <c r="F105" s="38"/>
      <c r="G105" s="37"/>
      <c r="H105" s="39"/>
      <c r="I105" s="40"/>
      <c r="J105" s="41"/>
      <c r="K105" s="42"/>
      <c r="L105" s="14"/>
    </row>
    <row r="106" spans="1:12" ht="17.25" customHeight="1" x14ac:dyDescent="0.2">
      <c r="A106" s="37"/>
      <c r="B106" s="37"/>
      <c r="C106" s="164"/>
      <c r="D106" s="173"/>
      <c r="E106" s="164"/>
      <c r="F106" s="38"/>
      <c r="G106" s="37"/>
      <c r="H106" s="39"/>
      <c r="I106" s="40"/>
      <c r="J106" s="41"/>
      <c r="K106" s="42"/>
      <c r="L106" s="14"/>
    </row>
    <row r="107" spans="1:12" ht="17.25" customHeight="1" x14ac:dyDescent="0.2">
      <c r="A107" s="37"/>
      <c r="B107" s="37"/>
      <c r="C107" s="164"/>
      <c r="D107" s="173"/>
      <c r="E107" s="164"/>
      <c r="F107" s="38"/>
      <c r="G107" s="37"/>
      <c r="H107" s="39"/>
      <c r="I107" s="40"/>
      <c r="J107" s="41"/>
      <c r="K107" s="42"/>
      <c r="L107" s="14"/>
    </row>
    <row r="108" spans="1:12" ht="17.25" customHeight="1" x14ac:dyDescent="0.2">
      <c r="A108" s="37"/>
      <c r="B108" s="37"/>
      <c r="C108" s="164"/>
      <c r="D108" s="173"/>
      <c r="E108" s="164"/>
      <c r="F108" s="38"/>
      <c r="G108" s="37"/>
      <c r="H108" s="39"/>
      <c r="I108" s="40"/>
      <c r="J108" s="41"/>
      <c r="K108" s="42"/>
      <c r="L108" s="14"/>
    </row>
    <row r="109" spans="1:12" ht="17.25" customHeight="1" x14ac:dyDescent="0.2">
      <c r="A109" s="37"/>
      <c r="B109" s="37"/>
      <c r="C109" s="164"/>
      <c r="D109" s="173"/>
      <c r="E109" s="164"/>
      <c r="F109" s="38"/>
      <c r="G109" s="37"/>
      <c r="H109" s="39"/>
      <c r="I109" s="40"/>
      <c r="J109" s="41"/>
      <c r="K109" s="42"/>
      <c r="L109" s="14"/>
    </row>
    <row r="110" spans="1:12" ht="17.25" customHeight="1" x14ac:dyDescent="0.2">
      <c r="A110" s="37"/>
      <c r="B110" s="37"/>
      <c r="C110" s="164"/>
      <c r="D110" s="173"/>
      <c r="E110" s="164"/>
      <c r="F110" s="38"/>
      <c r="G110" s="37"/>
      <c r="H110" s="39"/>
      <c r="I110" s="40"/>
      <c r="J110" s="41"/>
      <c r="K110" s="42"/>
      <c r="L110" s="14"/>
    </row>
    <row r="111" spans="1:12" ht="17.25" customHeight="1" x14ac:dyDescent="0.2">
      <c r="A111" s="37"/>
      <c r="B111" s="37"/>
      <c r="C111" s="164"/>
      <c r="D111" s="173"/>
      <c r="E111" s="164"/>
      <c r="F111" s="38"/>
      <c r="G111" s="37"/>
      <c r="H111" s="39"/>
      <c r="I111" s="40"/>
      <c r="J111" s="41"/>
      <c r="K111" s="42"/>
      <c r="L111" s="14"/>
    </row>
    <row r="112" spans="1:12" ht="17.25" customHeight="1" x14ac:dyDescent="0.2">
      <c r="A112" s="37"/>
      <c r="B112" s="37"/>
      <c r="C112" s="164"/>
      <c r="D112" s="173"/>
      <c r="E112" s="164"/>
      <c r="F112" s="38"/>
      <c r="G112" s="37"/>
      <c r="H112" s="39"/>
      <c r="I112" s="40"/>
      <c r="J112" s="41"/>
      <c r="K112" s="42"/>
      <c r="L112" s="14"/>
    </row>
    <row r="113" spans="1:12" ht="17.25" customHeight="1" x14ac:dyDescent="0.2">
      <c r="A113" s="37"/>
      <c r="B113" s="37"/>
      <c r="C113" s="164"/>
      <c r="D113" s="173"/>
      <c r="E113" s="164"/>
      <c r="F113" s="38"/>
      <c r="G113" s="37"/>
      <c r="H113" s="39"/>
      <c r="I113" s="40"/>
      <c r="J113" s="41"/>
      <c r="K113" s="42"/>
      <c r="L113" s="14"/>
    </row>
    <row r="114" spans="1:12" ht="17.25" customHeight="1" x14ac:dyDescent="0.2">
      <c r="A114" s="37"/>
      <c r="B114" s="37"/>
      <c r="C114" s="164"/>
      <c r="D114" s="173"/>
      <c r="E114" s="164"/>
      <c r="F114" s="38"/>
      <c r="G114" s="37"/>
      <c r="H114" s="39"/>
      <c r="I114" s="40"/>
      <c r="J114" s="41"/>
      <c r="K114" s="42"/>
      <c r="L114" s="14"/>
    </row>
    <row r="115" spans="1:12" ht="17.25" customHeight="1" x14ac:dyDescent="0.2">
      <c r="A115" s="37"/>
      <c r="B115" s="37"/>
      <c r="C115" s="164"/>
      <c r="D115" s="173"/>
      <c r="E115" s="164"/>
      <c r="F115" s="38"/>
      <c r="G115" s="37"/>
      <c r="H115" s="39"/>
      <c r="I115" s="40"/>
      <c r="J115" s="41"/>
      <c r="K115" s="42"/>
      <c r="L115" s="14"/>
    </row>
    <row r="116" spans="1:12" ht="17.25" customHeight="1" x14ac:dyDescent="0.2">
      <c r="A116" s="37"/>
      <c r="B116" s="37"/>
      <c r="C116" s="164"/>
      <c r="D116" s="173"/>
      <c r="E116" s="164"/>
      <c r="F116" s="38"/>
      <c r="G116" s="37"/>
      <c r="H116" s="39"/>
      <c r="I116" s="40"/>
      <c r="J116" s="41"/>
      <c r="K116" s="42"/>
      <c r="L116" s="14"/>
    </row>
    <row r="117" spans="1:12" ht="17.25" customHeight="1" x14ac:dyDescent="0.2">
      <c r="A117" s="37"/>
      <c r="B117" s="37"/>
      <c r="C117" s="164"/>
      <c r="D117" s="173"/>
      <c r="E117" s="164"/>
      <c r="F117" s="38"/>
      <c r="G117" s="37"/>
      <c r="H117" s="39"/>
      <c r="I117" s="40"/>
      <c r="J117" s="41"/>
      <c r="K117" s="42"/>
      <c r="L117" s="14"/>
    </row>
    <row r="118" spans="1:12" ht="17.25" customHeight="1" x14ac:dyDescent="0.2">
      <c r="A118" s="37"/>
      <c r="B118" s="37"/>
      <c r="C118" s="164"/>
      <c r="D118" s="173"/>
      <c r="E118" s="164"/>
      <c r="F118" s="38"/>
      <c r="G118" s="37"/>
      <c r="H118" s="39"/>
      <c r="I118" s="40"/>
      <c r="J118" s="41"/>
      <c r="K118" s="42"/>
      <c r="L118" s="14"/>
    </row>
    <row r="119" spans="1:12" ht="17.25" customHeight="1" x14ac:dyDescent="0.2">
      <c r="A119" s="37"/>
      <c r="B119" s="37"/>
      <c r="C119" s="164"/>
      <c r="D119" s="173"/>
      <c r="E119" s="164"/>
      <c r="F119" s="38"/>
      <c r="G119" s="37"/>
      <c r="H119" s="39"/>
      <c r="I119" s="40"/>
      <c r="J119" s="41"/>
      <c r="K119" s="42"/>
      <c r="L119" s="14"/>
    </row>
    <row r="120" spans="1:12" ht="17.25" customHeight="1" x14ac:dyDescent="0.25">
      <c r="A120" s="14"/>
      <c r="B120" s="14"/>
      <c r="C120" s="36"/>
      <c r="D120" s="50"/>
      <c r="E120" s="35"/>
      <c r="F120" s="19"/>
      <c r="G120" s="36"/>
      <c r="H120" s="36"/>
      <c r="I120" s="43"/>
      <c r="J120" s="44"/>
      <c r="K120" s="42"/>
      <c r="L120" s="14"/>
    </row>
    <row r="121" spans="1:12" ht="17.25" customHeight="1" x14ac:dyDescent="0.25">
      <c r="A121" s="14"/>
      <c r="B121" s="14"/>
      <c r="C121" s="36"/>
      <c r="D121" s="50"/>
      <c r="E121" s="35"/>
      <c r="F121" s="19"/>
      <c r="G121" s="36"/>
      <c r="H121" s="36"/>
      <c r="I121" s="43"/>
      <c r="J121" s="44"/>
      <c r="K121" s="42"/>
      <c r="L121" s="14"/>
    </row>
    <row r="122" spans="1:12" ht="17.25" customHeight="1" x14ac:dyDescent="0.25">
      <c r="A122" s="14"/>
      <c r="B122" s="14"/>
      <c r="C122" s="36"/>
      <c r="D122" s="50"/>
      <c r="E122" s="35"/>
      <c r="F122" s="19"/>
      <c r="G122" s="36"/>
      <c r="H122" s="36"/>
      <c r="I122" s="43"/>
      <c r="J122" s="44"/>
      <c r="K122" s="42"/>
      <c r="L122" s="14"/>
    </row>
    <row r="123" spans="1:12" ht="17.25" customHeight="1" x14ac:dyDescent="0.25">
      <c r="A123" s="14"/>
      <c r="B123" s="14"/>
      <c r="C123" s="36"/>
      <c r="D123" s="50"/>
      <c r="E123" s="35"/>
      <c r="F123" s="19"/>
      <c r="G123" s="36"/>
      <c r="H123" s="36"/>
      <c r="I123" s="43"/>
      <c r="J123" s="44"/>
      <c r="K123" s="42"/>
      <c r="L123" s="14"/>
    </row>
    <row r="124" spans="1:12" ht="17.25" customHeight="1" x14ac:dyDescent="0.25">
      <c r="A124" s="14"/>
      <c r="B124" s="14"/>
      <c r="C124" s="36"/>
      <c r="D124" s="50"/>
      <c r="E124" s="35"/>
      <c r="F124" s="19"/>
      <c r="G124" s="36"/>
      <c r="H124" s="36"/>
      <c r="I124" s="43"/>
      <c r="J124" s="44"/>
      <c r="K124" s="42"/>
      <c r="L124" s="14"/>
    </row>
    <row r="125" spans="1:12" ht="17.25" customHeight="1" x14ac:dyDescent="0.25">
      <c r="A125" s="14"/>
      <c r="B125" s="14"/>
      <c r="C125" s="36"/>
      <c r="D125" s="50"/>
      <c r="E125" s="35"/>
      <c r="F125" s="19"/>
      <c r="G125" s="36"/>
      <c r="H125" s="36"/>
      <c r="I125" s="43"/>
      <c r="J125" s="44"/>
      <c r="K125" s="42"/>
      <c r="L125" s="14"/>
    </row>
    <row r="126" spans="1:12" ht="17.25" customHeight="1" x14ac:dyDescent="0.25">
      <c r="A126" s="14"/>
      <c r="B126" s="14"/>
      <c r="C126" s="36"/>
      <c r="D126" s="50"/>
      <c r="E126" s="35"/>
      <c r="F126" s="19"/>
      <c r="G126" s="36"/>
      <c r="H126" s="36"/>
      <c r="I126" s="43"/>
      <c r="J126" s="44"/>
      <c r="K126" s="42"/>
      <c r="L126" s="14"/>
    </row>
    <row r="127" spans="1:12" ht="17.25" customHeight="1" x14ac:dyDescent="0.25">
      <c r="A127" s="14"/>
      <c r="B127" s="14"/>
      <c r="C127" s="36"/>
      <c r="D127" s="50"/>
      <c r="E127" s="35"/>
      <c r="F127" s="19"/>
      <c r="G127" s="36"/>
      <c r="H127" s="36"/>
      <c r="I127" s="43"/>
      <c r="J127" s="44"/>
      <c r="K127" s="42"/>
      <c r="L127" s="14"/>
    </row>
    <row r="128" spans="1:12" ht="17.25" customHeight="1" x14ac:dyDescent="0.25">
      <c r="A128" s="14"/>
      <c r="B128" s="14"/>
      <c r="C128" s="36"/>
      <c r="D128" s="50"/>
      <c r="E128" s="35"/>
      <c r="F128" s="19"/>
      <c r="G128" s="36"/>
      <c r="H128" s="36"/>
      <c r="I128" s="43"/>
      <c r="J128" s="44"/>
      <c r="K128" s="42"/>
      <c r="L128" s="14"/>
    </row>
    <row r="129" spans="1:12" ht="17.25" customHeight="1" x14ac:dyDescent="0.25">
      <c r="A129" s="14"/>
      <c r="B129" s="14"/>
      <c r="C129" s="36"/>
      <c r="D129" s="50"/>
      <c r="E129" s="35"/>
      <c r="F129" s="19"/>
      <c r="G129" s="36"/>
      <c r="H129" s="36"/>
      <c r="I129" s="43"/>
      <c r="J129" s="44"/>
      <c r="K129" s="42"/>
      <c r="L129" s="14"/>
    </row>
    <row r="130" spans="1:12" ht="17.25" customHeight="1" x14ac:dyDescent="0.25">
      <c r="A130" s="14"/>
      <c r="B130" s="14"/>
      <c r="C130" s="36"/>
      <c r="D130" s="50"/>
      <c r="E130" s="35"/>
      <c r="F130" s="19"/>
      <c r="G130" s="36"/>
      <c r="H130" s="36"/>
      <c r="I130" s="43"/>
      <c r="J130" s="44"/>
      <c r="K130" s="42"/>
      <c r="L130" s="14"/>
    </row>
    <row r="131" spans="1:12" ht="17.25" customHeight="1" x14ac:dyDescent="0.25">
      <c r="A131" s="14"/>
      <c r="B131" s="14"/>
      <c r="C131" s="36"/>
      <c r="D131" s="50"/>
      <c r="E131" s="35"/>
      <c r="F131" s="19"/>
      <c r="G131" s="36"/>
      <c r="H131" s="36"/>
      <c r="I131" s="43"/>
      <c r="J131" s="44"/>
      <c r="K131" s="42"/>
      <c r="L131" s="14"/>
    </row>
    <row r="132" spans="1:12" ht="17.25" customHeight="1" x14ac:dyDescent="0.25">
      <c r="A132" s="14"/>
      <c r="B132" s="14"/>
      <c r="C132" s="36"/>
      <c r="D132" s="50"/>
      <c r="E132" s="35"/>
      <c r="F132" s="19"/>
      <c r="G132" s="36"/>
      <c r="H132" s="36"/>
      <c r="I132" s="43"/>
      <c r="J132" s="44"/>
      <c r="K132" s="42"/>
      <c r="L132" s="14"/>
    </row>
    <row r="133" spans="1:12" ht="17.25" customHeight="1" x14ac:dyDescent="0.25">
      <c r="A133" s="14"/>
      <c r="B133" s="14"/>
      <c r="C133" s="36"/>
      <c r="D133" s="50"/>
      <c r="E133" s="35"/>
      <c r="F133" s="19"/>
      <c r="G133" s="36"/>
      <c r="H133" s="36"/>
      <c r="I133" s="43"/>
      <c r="J133" s="44"/>
      <c r="K133" s="42"/>
      <c r="L133" s="14"/>
    </row>
    <row r="134" spans="1:12" ht="17.25" customHeight="1" x14ac:dyDescent="0.25">
      <c r="A134" s="14"/>
      <c r="B134" s="14"/>
      <c r="C134" s="36"/>
      <c r="D134" s="50"/>
      <c r="E134" s="35"/>
      <c r="F134" s="19"/>
      <c r="G134" s="36"/>
      <c r="H134" s="36"/>
      <c r="I134" s="43"/>
      <c r="J134" s="44"/>
      <c r="K134" s="42"/>
      <c r="L134" s="14"/>
    </row>
    <row r="135" spans="1:12" ht="17.25" customHeight="1" x14ac:dyDescent="0.25">
      <c r="A135" s="14"/>
      <c r="B135" s="14"/>
      <c r="C135" s="36"/>
      <c r="D135" s="50"/>
      <c r="E135" s="35"/>
      <c r="F135" s="19"/>
      <c r="G135" s="36"/>
      <c r="H135" s="36"/>
      <c r="I135" s="43"/>
      <c r="J135" s="44"/>
      <c r="K135" s="42"/>
      <c r="L135" s="14"/>
    </row>
    <row r="136" spans="1:12" ht="17.25" customHeight="1" x14ac:dyDescent="0.25">
      <c r="A136" s="14"/>
      <c r="B136" s="14"/>
      <c r="C136" s="36"/>
      <c r="D136" s="50"/>
      <c r="E136" s="35"/>
      <c r="F136" s="19"/>
      <c r="G136" s="36"/>
      <c r="H136" s="36"/>
      <c r="I136" s="43"/>
      <c r="J136" s="44"/>
      <c r="K136" s="42"/>
      <c r="L136" s="14"/>
    </row>
    <row r="137" spans="1:12" ht="17.25" customHeight="1" x14ac:dyDescent="0.25">
      <c r="A137" s="14"/>
      <c r="B137" s="14"/>
      <c r="C137" s="36"/>
      <c r="D137" s="50"/>
      <c r="E137" s="35"/>
      <c r="F137" s="19"/>
      <c r="G137" s="36"/>
      <c r="H137" s="36"/>
      <c r="I137" s="43"/>
      <c r="J137" s="44"/>
      <c r="K137" s="42"/>
      <c r="L137" s="14"/>
    </row>
    <row r="138" spans="1:12" ht="17.25" customHeight="1" x14ac:dyDescent="0.25">
      <c r="A138" s="14"/>
      <c r="B138" s="14"/>
      <c r="C138" s="36"/>
      <c r="D138" s="50"/>
      <c r="E138" s="35"/>
      <c r="F138" s="19"/>
      <c r="G138" s="36"/>
      <c r="H138" s="36"/>
      <c r="I138" s="43"/>
      <c r="J138" s="44"/>
      <c r="K138" s="42"/>
      <c r="L138" s="14"/>
    </row>
    <row r="139" spans="1:12" ht="17.25" customHeight="1" x14ac:dyDescent="0.25">
      <c r="A139" s="14"/>
      <c r="B139" s="14"/>
      <c r="C139" s="36"/>
      <c r="D139" s="50"/>
      <c r="E139" s="35"/>
      <c r="F139" s="19"/>
      <c r="G139" s="36"/>
      <c r="H139" s="36"/>
      <c r="I139" s="43"/>
      <c r="J139" s="44"/>
      <c r="K139" s="42"/>
      <c r="L139" s="14"/>
    </row>
    <row r="140" spans="1:12" ht="17.25" customHeight="1" x14ac:dyDescent="0.25">
      <c r="A140" s="14"/>
      <c r="B140" s="14"/>
      <c r="C140" s="36"/>
      <c r="D140" s="50"/>
      <c r="E140" s="35"/>
      <c r="F140" s="19"/>
      <c r="G140" s="36"/>
      <c r="H140" s="36"/>
      <c r="I140" s="43"/>
      <c r="J140" s="44"/>
      <c r="K140" s="42"/>
      <c r="L140" s="14"/>
    </row>
    <row r="141" spans="1:12" ht="17.25" customHeight="1" x14ac:dyDescent="0.25">
      <c r="A141" s="14"/>
      <c r="B141" s="14"/>
      <c r="C141" s="36"/>
      <c r="D141" s="50"/>
      <c r="E141" s="35"/>
      <c r="F141" s="19"/>
      <c r="G141" s="36"/>
      <c r="H141" s="36"/>
      <c r="I141" s="43"/>
      <c r="J141" s="44"/>
      <c r="K141" s="42"/>
      <c r="L141" s="14"/>
    </row>
    <row r="142" spans="1:12" ht="17.25" customHeight="1" x14ac:dyDescent="0.25">
      <c r="A142" s="14"/>
      <c r="B142" s="14"/>
      <c r="C142" s="36"/>
      <c r="D142" s="50"/>
      <c r="E142" s="35"/>
      <c r="F142" s="19"/>
      <c r="G142" s="36"/>
      <c r="H142" s="36"/>
      <c r="I142" s="43"/>
      <c r="J142" s="44"/>
      <c r="K142" s="42"/>
      <c r="L142" s="14"/>
    </row>
    <row r="143" spans="1:12" ht="17.25" customHeight="1" x14ac:dyDescent="0.25">
      <c r="A143" s="14"/>
      <c r="B143" s="14"/>
      <c r="C143" s="36"/>
      <c r="D143" s="50"/>
      <c r="E143" s="35"/>
      <c r="F143" s="19"/>
      <c r="G143" s="36"/>
      <c r="H143" s="36"/>
      <c r="I143" s="43"/>
      <c r="J143" s="44"/>
      <c r="K143" s="42"/>
      <c r="L143" s="14"/>
    </row>
    <row r="144" spans="1:12" ht="17.25" customHeight="1" x14ac:dyDescent="0.25">
      <c r="A144" s="14"/>
      <c r="B144" s="14"/>
      <c r="C144" s="36"/>
      <c r="D144" s="50"/>
      <c r="E144" s="35"/>
      <c r="F144" s="19"/>
      <c r="G144" s="36"/>
      <c r="H144" s="36"/>
      <c r="I144" s="43"/>
      <c r="J144" s="44"/>
      <c r="K144" s="42"/>
      <c r="L144" s="14"/>
    </row>
    <row r="145" spans="1:12" ht="17.25" customHeight="1" x14ac:dyDescent="0.25">
      <c r="A145" s="14"/>
      <c r="B145" s="14"/>
      <c r="C145" s="36"/>
      <c r="D145" s="50"/>
      <c r="E145" s="35"/>
      <c r="F145" s="19"/>
      <c r="G145" s="36"/>
      <c r="H145" s="36"/>
      <c r="I145" s="43"/>
      <c r="J145" s="44"/>
      <c r="K145" s="42"/>
      <c r="L145" s="14"/>
    </row>
    <row r="146" spans="1:12" ht="17.25" customHeight="1" x14ac:dyDescent="0.25">
      <c r="A146" s="14"/>
      <c r="B146" s="14"/>
      <c r="C146" s="36"/>
      <c r="D146" s="50"/>
      <c r="E146" s="35"/>
      <c r="F146" s="19"/>
      <c r="G146" s="36"/>
      <c r="H146" s="36"/>
      <c r="I146" s="43"/>
      <c r="J146" s="44"/>
      <c r="K146" s="42"/>
      <c r="L146" s="14"/>
    </row>
    <row r="147" spans="1:12" ht="17.25" customHeight="1" x14ac:dyDescent="0.25">
      <c r="A147" s="14"/>
      <c r="B147" s="14"/>
      <c r="C147" s="36"/>
      <c r="D147" s="50"/>
      <c r="E147" s="35"/>
      <c r="F147" s="19"/>
      <c r="G147" s="36"/>
      <c r="H147" s="36"/>
      <c r="I147" s="43"/>
      <c r="J147" s="44"/>
      <c r="K147" s="42"/>
      <c r="L147" s="14"/>
    </row>
    <row r="148" spans="1:12" ht="17.25" customHeight="1" x14ac:dyDescent="0.25">
      <c r="A148" s="14"/>
      <c r="B148" s="14"/>
      <c r="C148" s="36"/>
      <c r="D148" s="50"/>
      <c r="E148" s="35"/>
      <c r="F148" s="19"/>
      <c r="G148" s="36"/>
      <c r="H148" s="36"/>
      <c r="I148" s="43"/>
      <c r="J148" s="44"/>
      <c r="K148" s="42"/>
      <c r="L148" s="14"/>
    </row>
    <row r="149" spans="1:12" ht="17.25" customHeight="1" x14ac:dyDescent="0.25">
      <c r="A149" s="14"/>
      <c r="B149" s="14"/>
      <c r="C149" s="36"/>
      <c r="D149" s="50"/>
      <c r="E149" s="35"/>
      <c r="F149" s="19"/>
      <c r="G149" s="36"/>
      <c r="H149" s="36"/>
      <c r="I149" s="43"/>
      <c r="J149" s="44"/>
      <c r="K149" s="42"/>
      <c r="L149" s="14"/>
    </row>
    <row r="150" spans="1:12" ht="17.25" customHeight="1" x14ac:dyDescent="0.25">
      <c r="A150" s="14"/>
      <c r="B150" s="14"/>
      <c r="C150" s="36"/>
      <c r="D150" s="50"/>
      <c r="E150" s="35"/>
      <c r="F150" s="19"/>
      <c r="G150" s="36"/>
      <c r="H150" s="36"/>
      <c r="I150" s="43"/>
      <c r="J150" s="44"/>
      <c r="K150" s="42"/>
      <c r="L150" s="14"/>
    </row>
    <row r="151" spans="1:12" s="14" customFormat="1" ht="17.25" customHeight="1" x14ac:dyDescent="0.25">
      <c r="C151" s="36"/>
      <c r="D151" s="50"/>
      <c r="E151" s="35"/>
      <c r="F151" s="19"/>
      <c r="G151" s="36"/>
      <c r="H151" s="36"/>
      <c r="I151" s="43"/>
      <c r="J151" s="44"/>
      <c r="K151" s="42"/>
    </row>
    <row r="152" spans="1:12" s="14" customFormat="1" ht="17.25" customHeight="1" x14ac:dyDescent="0.25">
      <c r="C152" s="36"/>
      <c r="D152" s="50"/>
      <c r="E152" s="35"/>
      <c r="F152" s="19"/>
      <c r="G152" s="36"/>
      <c r="H152" s="36"/>
      <c r="I152" s="43"/>
      <c r="J152" s="44"/>
      <c r="K152" s="42"/>
    </row>
    <row r="153" spans="1:12" s="14" customFormat="1" ht="17.25" customHeight="1" x14ac:dyDescent="0.25">
      <c r="C153" s="36"/>
      <c r="D153" s="50"/>
      <c r="E153" s="35"/>
      <c r="F153" s="19"/>
      <c r="G153" s="36"/>
      <c r="H153" s="36"/>
      <c r="I153" s="43"/>
      <c r="J153" s="44"/>
      <c r="K153" s="42"/>
    </row>
    <row r="154" spans="1:12" s="14" customFormat="1" ht="17.25" customHeight="1" x14ac:dyDescent="0.25">
      <c r="C154" s="36"/>
      <c r="D154" s="50"/>
      <c r="E154" s="35"/>
      <c r="F154" s="19"/>
      <c r="G154" s="36"/>
      <c r="H154" s="36"/>
      <c r="I154" s="43"/>
      <c r="J154" s="44"/>
      <c r="K154" s="42"/>
    </row>
    <row r="155" spans="1:12" s="14" customFormat="1" ht="17.25" customHeight="1" x14ac:dyDescent="0.25">
      <c r="C155" s="36"/>
      <c r="D155" s="50"/>
      <c r="E155" s="35"/>
      <c r="F155" s="19"/>
      <c r="G155" s="36"/>
      <c r="H155" s="36"/>
      <c r="I155" s="43"/>
      <c r="J155" s="44"/>
      <c r="K155" s="42"/>
    </row>
    <row r="156" spans="1:12" s="14" customFormat="1" ht="17.25" customHeight="1" x14ac:dyDescent="0.25">
      <c r="C156" s="36"/>
      <c r="D156" s="50"/>
      <c r="E156" s="35"/>
      <c r="F156" s="19"/>
      <c r="G156" s="36"/>
      <c r="H156" s="36"/>
      <c r="I156" s="43"/>
      <c r="J156" s="44"/>
      <c r="K156" s="42"/>
    </row>
    <row r="157" spans="1:12" s="14" customFormat="1" ht="17.25" customHeight="1" x14ac:dyDescent="0.25">
      <c r="C157" s="36"/>
      <c r="D157" s="50"/>
      <c r="E157" s="35"/>
      <c r="F157" s="19"/>
      <c r="G157" s="36"/>
      <c r="H157" s="36"/>
      <c r="I157" s="43"/>
      <c r="J157" s="44"/>
      <c r="K157" s="42"/>
    </row>
    <row r="158" spans="1:12" s="14" customFormat="1" ht="17.25" customHeight="1" x14ac:dyDescent="0.25">
      <c r="C158" s="36"/>
      <c r="D158" s="50"/>
      <c r="E158" s="35"/>
      <c r="F158" s="19"/>
      <c r="G158" s="36"/>
      <c r="H158" s="36"/>
      <c r="I158" s="43"/>
      <c r="J158" s="44"/>
      <c r="K158" s="42"/>
    </row>
    <row r="159" spans="1:12" s="14" customFormat="1" ht="17.25" customHeight="1" x14ac:dyDescent="0.25">
      <c r="C159" s="36"/>
      <c r="D159" s="50"/>
      <c r="E159" s="35"/>
      <c r="F159" s="19"/>
      <c r="G159" s="36"/>
      <c r="H159" s="36"/>
      <c r="I159" s="43"/>
      <c r="J159" s="44"/>
      <c r="K159" s="42"/>
    </row>
    <row r="160" spans="1:12" s="14" customFormat="1" ht="17.25" customHeight="1" x14ac:dyDescent="0.25">
      <c r="C160" s="36"/>
      <c r="D160" s="50"/>
      <c r="E160" s="35"/>
      <c r="F160" s="19"/>
      <c r="G160" s="36"/>
      <c r="H160" s="36"/>
      <c r="I160" s="43"/>
      <c r="J160" s="44"/>
      <c r="K160" s="42"/>
    </row>
    <row r="161" spans="3:11" s="14" customFormat="1" ht="17.25" customHeight="1" x14ac:dyDescent="0.25">
      <c r="C161" s="36"/>
      <c r="D161" s="50"/>
      <c r="E161" s="35"/>
      <c r="F161" s="19"/>
      <c r="G161" s="36"/>
      <c r="H161" s="36"/>
      <c r="I161" s="43"/>
      <c r="J161" s="44"/>
      <c r="K161" s="42"/>
    </row>
    <row r="162" spans="3:11" s="14" customFormat="1" ht="17.25" customHeight="1" x14ac:dyDescent="0.25">
      <c r="C162" s="36"/>
      <c r="D162" s="50"/>
      <c r="E162" s="35"/>
      <c r="F162" s="19"/>
      <c r="G162" s="36"/>
      <c r="H162" s="36"/>
      <c r="I162" s="43"/>
      <c r="J162" s="44"/>
      <c r="K162" s="42"/>
    </row>
    <row r="163" spans="3:11" s="14" customFormat="1" ht="17.25" customHeight="1" x14ac:dyDescent="0.25">
      <c r="C163" s="36"/>
      <c r="D163" s="50"/>
      <c r="E163" s="35"/>
      <c r="F163" s="19"/>
      <c r="G163" s="36"/>
      <c r="H163" s="36"/>
      <c r="I163" s="43"/>
      <c r="J163" s="44"/>
      <c r="K163" s="42"/>
    </row>
    <row r="164" spans="3:11" s="14" customFormat="1" ht="17.25" customHeight="1" x14ac:dyDescent="0.25">
      <c r="C164" s="36"/>
      <c r="D164" s="50"/>
      <c r="E164" s="35"/>
      <c r="F164" s="19"/>
      <c r="G164" s="36"/>
      <c r="H164" s="36"/>
      <c r="I164" s="43"/>
      <c r="J164" s="44"/>
      <c r="K164" s="42"/>
    </row>
    <row r="165" spans="3:11" s="14" customFormat="1" ht="17.25" customHeight="1" x14ac:dyDescent="0.25">
      <c r="C165" s="36"/>
      <c r="D165" s="50"/>
      <c r="E165" s="35"/>
      <c r="F165" s="19"/>
      <c r="G165" s="36"/>
      <c r="H165" s="36"/>
      <c r="I165" s="43"/>
      <c r="J165" s="44"/>
      <c r="K165" s="42"/>
    </row>
    <row r="166" spans="3:11" s="14" customFormat="1" ht="17.25" customHeight="1" x14ac:dyDescent="0.25">
      <c r="C166" s="36"/>
      <c r="D166" s="50"/>
      <c r="E166" s="35"/>
      <c r="F166" s="19"/>
      <c r="G166" s="36"/>
      <c r="H166" s="36"/>
      <c r="I166" s="43"/>
      <c r="J166" s="44"/>
      <c r="K166" s="42"/>
    </row>
    <row r="167" spans="3:11" s="14" customFormat="1" ht="17.25" customHeight="1" x14ac:dyDescent="0.25">
      <c r="C167" s="36"/>
      <c r="D167" s="50"/>
      <c r="E167" s="35"/>
      <c r="F167" s="19"/>
      <c r="G167" s="36"/>
      <c r="H167" s="36"/>
      <c r="I167" s="43"/>
      <c r="J167" s="44"/>
      <c r="K167" s="42"/>
    </row>
    <row r="168" spans="3:11" s="14" customFormat="1" ht="17.25" customHeight="1" x14ac:dyDescent="0.25">
      <c r="C168" s="36"/>
      <c r="D168" s="50"/>
      <c r="E168" s="35"/>
      <c r="F168" s="19"/>
      <c r="G168" s="36"/>
      <c r="H168" s="36"/>
      <c r="I168" s="43"/>
      <c r="J168" s="44"/>
      <c r="K168" s="42"/>
    </row>
    <row r="169" spans="3:11" s="14" customFormat="1" ht="17.25" customHeight="1" x14ac:dyDescent="0.25">
      <c r="C169" s="36"/>
      <c r="D169" s="50"/>
      <c r="E169" s="35"/>
      <c r="F169" s="19"/>
      <c r="G169" s="36"/>
      <c r="H169" s="36"/>
      <c r="I169" s="43"/>
      <c r="J169" s="44"/>
      <c r="K169" s="42"/>
    </row>
    <row r="170" spans="3:11" s="14" customFormat="1" ht="17.25" customHeight="1" x14ac:dyDescent="0.25">
      <c r="C170" s="36"/>
      <c r="D170" s="50"/>
      <c r="E170" s="35"/>
      <c r="F170" s="19"/>
      <c r="G170" s="36"/>
      <c r="H170" s="36"/>
      <c r="I170" s="43"/>
      <c r="J170" s="44"/>
      <c r="K170" s="42"/>
    </row>
    <row r="171" spans="3:11" s="14" customFormat="1" ht="17.25" customHeight="1" x14ac:dyDescent="0.25">
      <c r="C171" s="36"/>
      <c r="D171" s="50"/>
      <c r="E171" s="35"/>
      <c r="F171" s="45"/>
      <c r="G171" s="36"/>
      <c r="H171" s="36"/>
      <c r="I171" s="43"/>
      <c r="J171" s="44"/>
      <c r="K171" s="42"/>
    </row>
    <row r="172" spans="3:11" s="14" customFormat="1" ht="17.25" customHeight="1" x14ac:dyDescent="0.25">
      <c r="C172" s="36"/>
      <c r="D172" s="50"/>
      <c r="E172" s="35"/>
      <c r="F172" s="45"/>
      <c r="G172" s="36"/>
      <c r="H172" s="36"/>
      <c r="I172" s="43"/>
      <c r="J172" s="44"/>
      <c r="K172" s="42"/>
    </row>
    <row r="173" spans="3:11" s="14" customFormat="1" ht="17.25" customHeight="1" x14ac:dyDescent="0.25">
      <c r="C173" s="36"/>
      <c r="D173" s="50"/>
      <c r="E173" s="35"/>
      <c r="F173" s="45"/>
      <c r="G173" s="36"/>
      <c r="H173" s="36"/>
      <c r="I173" s="43"/>
      <c r="J173" s="44"/>
      <c r="K173" s="42"/>
    </row>
    <row r="174" spans="3:11" s="14" customFormat="1" ht="17.25" customHeight="1" x14ac:dyDescent="0.25">
      <c r="C174" s="36"/>
      <c r="D174" s="50"/>
      <c r="E174" s="35"/>
      <c r="F174" s="45"/>
      <c r="G174" s="36"/>
      <c r="H174" s="36"/>
      <c r="I174" s="43"/>
      <c r="J174" s="44"/>
      <c r="K174" s="42"/>
    </row>
    <row r="175" spans="3:11" s="14" customFormat="1" ht="17.25" customHeight="1" x14ac:dyDescent="0.25">
      <c r="C175" s="36"/>
      <c r="D175" s="50"/>
      <c r="E175" s="35"/>
      <c r="F175" s="45"/>
      <c r="G175" s="36"/>
      <c r="H175" s="36"/>
      <c r="I175" s="43"/>
      <c r="J175" s="44"/>
      <c r="K175" s="42"/>
    </row>
    <row r="176" spans="3:11" s="14" customFormat="1" ht="17.25" customHeight="1" x14ac:dyDescent="0.25">
      <c r="C176" s="36"/>
      <c r="D176" s="50"/>
      <c r="E176" s="35"/>
      <c r="F176" s="45"/>
      <c r="G176" s="36"/>
      <c r="H176" s="36"/>
      <c r="I176" s="43"/>
      <c r="J176" s="44"/>
      <c r="K176" s="42"/>
    </row>
    <row r="177" spans="3:11" s="14" customFormat="1" ht="17.25" customHeight="1" x14ac:dyDescent="0.25">
      <c r="C177" s="36"/>
      <c r="D177" s="50"/>
      <c r="E177" s="35"/>
      <c r="F177" s="45"/>
      <c r="G177" s="36"/>
      <c r="H177" s="36"/>
      <c r="I177" s="43"/>
      <c r="J177" s="44"/>
      <c r="K177" s="42"/>
    </row>
    <row r="178" spans="3:11" s="14" customFormat="1" ht="17.25" customHeight="1" x14ac:dyDescent="0.25">
      <c r="C178" s="36"/>
      <c r="D178" s="50"/>
      <c r="E178" s="35"/>
      <c r="F178" s="45"/>
      <c r="G178" s="36"/>
      <c r="H178" s="36"/>
      <c r="I178" s="43"/>
      <c r="J178" s="44"/>
      <c r="K178" s="42"/>
    </row>
    <row r="179" spans="3:11" s="14" customFormat="1" ht="17.25" customHeight="1" x14ac:dyDescent="0.25">
      <c r="C179" s="36"/>
      <c r="D179" s="50"/>
      <c r="E179" s="35"/>
      <c r="F179" s="45"/>
      <c r="G179" s="36"/>
      <c r="H179" s="36"/>
      <c r="I179" s="43"/>
      <c r="J179" s="44"/>
      <c r="K179" s="42"/>
    </row>
    <row r="180" spans="3:11" s="14" customFormat="1" ht="17.25" customHeight="1" x14ac:dyDescent="0.25">
      <c r="C180" s="36"/>
      <c r="D180" s="50"/>
      <c r="E180" s="35"/>
      <c r="F180" s="45"/>
      <c r="G180" s="36"/>
      <c r="H180" s="36"/>
      <c r="I180" s="43"/>
      <c r="J180" s="44"/>
      <c r="K180" s="42"/>
    </row>
    <row r="181" spans="3:11" s="14" customFormat="1" ht="17.25" customHeight="1" x14ac:dyDescent="0.25">
      <c r="C181" s="36"/>
      <c r="D181" s="50"/>
      <c r="E181" s="35"/>
      <c r="F181" s="45"/>
      <c r="G181" s="36"/>
      <c r="H181" s="36"/>
      <c r="I181" s="43"/>
      <c r="J181" s="44"/>
      <c r="K181" s="42"/>
    </row>
    <row r="182" spans="3:11" s="14" customFormat="1" ht="17.25" customHeight="1" x14ac:dyDescent="0.25">
      <c r="C182" s="36"/>
      <c r="D182" s="50"/>
      <c r="E182" s="35"/>
      <c r="F182" s="45"/>
      <c r="G182" s="36"/>
      <c r="H182" s="36"/>
      <c r="I182" s="43"/>
      <c r="J182" s="44"/>
      <c r="K182" s="42"/>
    </row>
    <row r="183" spans="3:11" s="14" customFormat="1" ht="17.25" customHeight="1" x14ac:dyDescent="0.25">
      <c r="C183" s="36"/>
      <c r="D183" s="50"/>
      <c r="E183" s="35"/>
      <c r="F183" s="45"/>
      <c r="G183" s="36"/>
      <c r="H183" s="36"/>
      <c r="I183" s="43"/>
      <c r="J183" s="44"/>
      <c r="K183" s="42"/>
    </row>
    <row r="184" spans="3:11" s="14" customFormat="1" ht="17.25" customHeight="1" x14ac:dyDescent="0.25">
      <c r="C184" s="36"/>
      <c r="D184" s="50"/>
      <c r="E184" s="35"/>
      <c r="F184" s="45"/>
      <c r="G184" s="36"/>
      <c r="H184" s="36"/>
      <c r="I184" s="43"/>
      <c r="J184" s="44"/>
      <c r="K184" s="42"/>
    </row>
  </sheetData>
  <mergeCells count="10">
    <mergeCell ref="B48:J48"/>
    <mergeCell ref="B3:J3"/>
    <mergeCell ref="B46:J46"/>
    <mergeCell ref="B44:J44"/>
    <mergeCell ref="B45:J45"/>
    <mergeCell ref="B1:J1"/>
    <mergeCell ref="B2:J2"/>
    <mergeCell ref="B4:J4"/>
    <mergeCell ref="B5:J5"/>
    <mergeCell ref="B47:J4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 alignWithMargins="0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view="pageBreakPreview" zoomScaleNormal="100" zoomScaleSheetLayoutView="100" workbookViewId="0">
      <selection activeCell="H34" sqref="H34"/>
    </sheetView>
  </sheetViews>
  <sheetFormatPr baseColWidth="10" defaultRowHeight="17.25" customHeight="1" x14ac:dyDescent="0.2"/>
  <cols>
    <col min="1" max="1" width="16.7109375" customWidth="1"/>
    <col min="2" max="2" width="3.85546875" customWidth="1"/>
    <col min="3" max="3" width="2.28515625" customWidth="1"/>
    <col min="4" max="4" width="11.28515625" style="47" customWidth="1"/>
    <col min="5" max="5" width="2" customWidth="1"/>
    <col min="6" max="6" width="11.28515625" style="47" customWidth="1"/>
    <col min="7" max="7" width="2" customWidth="1"/>
    <col min="8" max="8" width="9.7109375" style="47" customWidth="1"/>
    <col min="9" max="9" width="3.140625" customWidth="1"/>
    <col min="10" max="10" width="2.28515625" customWidth="1"/>
    <col min="11" max="11" width="7.28515625" style="121" customWidth="1"/>
    <col min="12" max="12" width="2.85546875" style="47" customWidth="1"/>
    <col min="13" max="13" width="14.85546875" style="48" customWidth="1"/>
  </cols>
  <sheetData>
    <row r="1" spans="1:13" s="2" customFormat="1" ht="17.25" customHeight="1" x14ac:dyDescent="0.25">
      <c r="A1" s="230" t="s">
        <v>52</v>
      </c>
      <c r="B1" s="231" t="str">
        <f>Wohnfläche_mK!B1</f>
        <v>Neubau eines Einfamilienhauses mit Garage</v>
      </c>
      <c r="C1" s="231"/>
      <c r="D1" s="232"/>
      <c r="E1" s="8"/>
      <c r="F1" s="8"/>
      <c r="G1" s="46"/>
      <c r="H1" s="9"/>
      <c r="I1" s="9"/>
      <c r="J1" s="21"/>
      <c r="K1" s="116"/>
      <c r="L1" s="3"/>
    </row>
    <row r="2" spans="1:13" s="2" customFormat="1" ht="17.25" customHeight="1" x14ac:dyDescent="0.25">
      <c r="A2" s="230"/>
      <c r="B2" s="231" t="str">
        <f>Wohnfläche_mK!B2</f>
        <v>41372 Niederkrüchten, Montessoristraße</v>
      </c>
      <c r="C2" s="231"/>
      <c r="D2" s="232"/>
      <c r="E2" s="8"/>
      <c r="F2" s="8"/>
      <c r="G2" s="46"/>
      <c r="H2" s="9"/>
      <c r="I2" s="9"/>
      <c r="J2" s="21"/>
      <c r="K2" s="116"/>
      <c r="L2" s="3"/>
    </row>
    <row r="3" spans="1:13" s="2" customFormat="1" ht="17.25" customHeight="1" x14ac:dyDescent="0.25">
      <c r="A3" s="230"/>
      <c r="B3" s="231"/>
      <c r="C3" s="231"/>
      <c r="D3" s="232"/>
      <c r="E3" s="8"/>
      <c r="F3" s="8"/>
      <c r="G3" s="46"/>
      <c r="H3" s="9"/>
      <c r="I3" s="9"/>
      <c r="J3" s="21"/>
      <c r="K3" s="116"/>
      <c r="L3" s="3"/>
    </row>
    <row r="4" spans="1:13" s="2" customFormat="1" ht="17.25" customHeight="1" x14ac:dyDescent="0.25">
      <c r="A4" s="230" t="s">
        <v>53</v>
      </c>
      <c r="B4" s="231" t="str">
        <f>Wohnfläche_mK!B4</f>
        <v>Ehel. Hofmann, Jennifer &amp; Andreas</v>
      </c>
      <c r="C4" s="231"/>
      <c r="D4" s="232"/>
      <c r="E4" s="8"/>
      <c r="F4" s="8"/>
      <c r="G4" s="46"/>
      <c r="H4" s="9"/>
      <c r="I4" s="9"/>
      <c r="J4" s="21"/>
      <c r="K4" s="116"/>
      <c r="L4" s="3"/>
    </row>
    <row r="5" spans="1:13" ht="17.25" customHeight="1" x14ac:dyDescent="0.25">
      <c r="A5" s="230"/>
      <c r="B5" s="231" t="str">
        <f>Wohnfläche_mK!B5</f>
        <v>41470 Neuss, Am Lichtweg 44</v>
      </c>
      <c r="C5" s="231"/>
      <c r="D5" s="233"/>
      <c r="E5" s="3"/>
      <c r="F5" s="7"/>
      <c r="G5" s="4"/>
      <c r="H5" s="18"/>
      <c r="I5" s="5"/>
      <c r="J5" s="5"/>
      <c r="K5" s="117"/>
      <c r="L5" s="18"/>
      <c r="M5" s="17"/>
    </row>
    <row r="6" spans="1:13" ht="17.25" customHeight="1" x14ac:dyDescent="0.25">
      <c r="A6" s="353"/>
      <c r="B6" s="353"/>
      <c r="C6" s="11"/>
      <c r="D6" s="385"/>
      <c r="E6" s="12"/>
      <c r="F6" s="353"/>
      <c r="G6" s="13"/>
      <c r="H6" s="392"/>
      <c r="I6" s="393"/>
      <c r="J6" s="393"/>
      <c r="K6" s="386"/>
      <c r="L6" s="392"/>
      <c r="M6" s="394"/>
    </row>
    <row r="7" spans="1:13" ht="17.25" customHeight="1" x14ac:dyDescent="0.2">
      <c r="B7" s="2"/>
      <c r="C7" s="2"/>
      <c r="D7" s="3"/>
      <c r="E7" s="2"/>
      <c r="F7" s="3"/>
      <c r="G7" s="2"/>
      <c r="H7" s="3"/>
      <c r="I7" s="2"/>
      <c r="J7" s="2"/>
      <c r="K7" s="117"/>
      <c r="L7" s="3"/>
      <c r="M7" s="49"/>
    </row>
    <row r="8" spans="1:13" ht="17.25" customHeight="1" x14ac:dyDescent="0.25">
      <c r="A8" s="353" t="s">
        <v>108</v>
      </c>
      <c r="B8" s="388"/>
      <c r="C8" s="388"/>
      <c r="D8" s="389"/>
      <c r="E8" s="388"/>
      <c r="F8" s="389"/>
      <c r="G8" s="388"/>
      <c r="H8" s="389"/>
      <c r="I8" s="388"/>
      <c r="J8" s="388"/>
      <c r="K8" s="390"/>
      <c r="L8" s="389"/>
      <c r="M8" s="391"/>
    </row>
    <row r="9" spans="1:13" ht="17.25" customHeight="1" x14ac:dyDescent="0.25">
      <c r="A9" s="7"/>
      <c r="B9" s="2"/>
      <c r="C9" s="2"/>
      <c r="D9" s="3"/>
      <c r="E9" s="2"/>
      <c r="F9" s="3"/>
      <c r="G9" s="2"/>
      <c r="H9" s="3"/>
      <c r="I9" s="2"/>
      <c r="J9" s="2"/>
      <c r="K9" s="117"/>
      <c r="L9" s="3"/>
      <c r="M9" s="49"/>
    </row>
    <row r="10" spans="1:13" ht="17.25" customHeight="1" x14ac:dyDescent="0.2">
      <c r="A10" s="2"/>
      <c r="B10" s="2"/>
      <c r="C10" s="2"/>
      <c r="D10" s="3"/>
      <c r="E10" s="2"/>
      <c r="F10" s="3"/>
      <c r="G10" s="2"/>
      <c r="H10" s="3"/>
      <c r="I10" s="2"/>
      <c r="J10" s="2"/>
      <c r="K10" s="117"/>
      <c r="L10" s="3"/>
      <c r="M10" s="49"/>
    </row>
    <row r="11" spans="1:13" ht="17.25" customHeight="1" x14ac:dyDescent="0.2">
      <c r="A11" s="123" t="s">
        <v>44</v>
      </c>
      <c r="B11" s="2"/>
      <c r="C11" s="2"/>
      <c r="D11" s="50">
        <v>11.6</v>
      </c>
      <c r="E11" s="19" t="s">
        <v>1</v>
      </c>
      <c r="F11" s="50">
        <v>8.6</v>
      </c>
      <c r="G11" s="19"/>
      <c r="H11" s="50"/>
      <c r="I11" s="19"/>
      <c r="J11" s="19"/>
      <c r="K11" s="118"/>
      <c r="L11" s="50" t="s">
        <v>2</v>
      </c>
      <c r="M11" s="51">
        <f>SUM(D11*F11)</f>
        <v>99.759999999999991</v>
      </c>
    </row>
    <row r="12" spans="1:13" s="2" customFormat="1" ht="17.25" customHeight="1" x14ac:dyDescent="0.2">
      <c r="A12" s="123"/>
      <c r="C12" s="49"/>
      <c r="D12" s="50">
        <v>3.02</v>
      </c>
      <c r="E12" s="19" t="s">
        <v>1</v>
      </c>
      <c r="F12" s="50">
        <v>1.2350000000000001</v>
      </c>
      <c r="G12" s="19"/>
      <c r="H12" s="50"/>
      <c r="I12" s="19"/>
      <c r="J12" s="19"/>
      <c r="K12" s="118"/>
      <c r="L12" s="50" t="s">
        <v>2</v>
      </c>
      <c r="M12" s="51">
        <f>SUM(D12*F12)</f>
        <v>3.7297000000000002</v>
      </c>
    </row>
    <row r="13" spans="1:13" s="2" customFormat="1" ht="17.25" customHeight="1" x14ac:dyDescent="0.2">
      <c r="A13" s="123"/>
      <c r="C13" s="49"/>
      <c r="D13" s="50"/>
      <c r="E13" s="19"/>
      <c r="F13" s="50"/>
      <c r="G13" s="19"/>
      <c r="H13" s="50"/>
      <c r="I13" s="19"/>
      <c r="J13" s="19"/>
      <c r="K13" s="118"/>
      <c r="L13" s="50"/>
      <c r="M13" s="51"/>
    </row>
    <row r="14" spans="1:13" s="63" customFormat="1" ht="17.25" customHeight="1" x14ac:dyDescent="0.2">
      <c r="A14" s="123" t="s">
        <v>121</v>
      </c>
      <c r="B14" s="2"/>
      <c r="C14" s="2"/>
      <c r="D14" s="50">
        <v>3.25</v>
      </c>
      <c r="E14" s="19" t="s">
        <v>1</v>
      </c>
      <c r="F14" s="50">
        <v>9</v>
      </c>
      <c r="G14" s="19"/>
      <c r="H14" s="50"/>
      <c r="I14" s="19"/>
      <c r="J14" s="19"/>
      <c r="K14" s="118"/>
      <c r="L14" s="50" t="s">
        <v>2</v>
      </c>
      <c r="M14" s="51">
        <f>SUM(D14*F14)</f>
        <v>29.25</v>
      </c>
    </row>
    <row r="15" spans="1:13" s="63" customFormat="1" ht="17.25" customHeight="1" x14ac:dyDescent="0.2">
      <c r="A15" s="123"/>
      <c r="B15" s="2"/>
      <c r="C15" s="2"/>
      <c r="D15" s="50"/>
      <c r="E15" s="19"/>
      <c r="F15" s="50"/>
      <c r="G15" s="19"/>
      <c r="H15" s="50"/>
      <c r="I15" s="19"/>
      <c r="J15" s="19"/>
      <c r="K15" s="118"/>
      <c r="L15" s="50"/>
      <c r="M15" s="51"/>
    </row>
    <row r="16" spans="1:13" ht="17.25" customHeight="1" thickBot="1" x14ac:dyDescent="0.3">
      <c r="A16" s="2"/>
      <c r="B16" s="329"/>
      <c r="C16" s="277"/>
      <c r="D16" s="52"/>
      <c r="E16" s="53" t="s">
        <v>9</v>
      </c>
      <c r="F16" s="53"/>
      <c r="G16" s="53"/>
      <c r="H16" s="54"/>
      <c r="I16" s="55"/>
      <c r="J16" s="55"/>
      <c r="K16" s="119"/>
      <c r="L16" s="53" t="s">
        <v>2</v>
      </c>
      <c r="M16" s="331">
        <f>SUM(M11:M15)</f>
        <v>132.73969999999997</v>
      </c>
    </row>
    <row r="17" spans="1:13" ht="17.25" customHeight="1" thickTop="1" x14ac:dyDescent="0.2">
      <c r="A17" s="2"/>
      <c r="B17" s="2"/>
      <c r="C17" s="2"/>
      <c r="D17" s="50"/>
      <c r="E17" s="19"/>
      <c r="F17" s="50"/>
      <c r="G17" s="19"/>
      <c r="H17" s="50"/>
      <c r="I17" s="19"/>
      <c r="J17" s="19"/>
      <c r="K17" s="118"/>
      <c r="L17" s="50"/>
      <c r="M17" s="56"/>
    </row>
    <row r="18" spans="1:13" ht="17.25" customHeight="1" x14ac:dyDescent="0.2">
      <c r="A18" s="2"/>
      <c r="B18" s="2"/>
      <c r="C18" s="2"/>
      <c r="D18" s="50"/>
      <c r="E18" s="19"/>
      <c r="F18" s="50"/>
      <c r="G18" s="19"/>
      <c r="H18" s="50"/>
      <c r="I18" s="19"/>
      <c r="J18" s="19"/>
      <c r="K18" s="118"/>
      <c r="L18" s="50"/>
      <c r="M18" s="56"/>
    </row>
    <row r="19" spans="1:13" ht="17.25" customHeight="1" x14ac:dyDescent="0.2">
      <c r="A19" s="2"/>
      <c r="B19" s="2"/>
      <c r="C19" s="2"/>
      <c r="D19" s="50"/>
      <c r="E19" s="19"/>
      <c r="F19" s="50"/>
      <c r="G19" s="19"/>
      <c r="H19" s="50"/>
      <c r="I19" s="19"/>
      <c r="J19" s="19"/>
      <c r="K19" s="118"/>
      <c r="L19" s="50"/>
      <c r="M19" s="56"/>
    </row>
    <row r="20" spans="1:13" ht="17.25" customHeight="1" x14ac:dyDescent="0.25">
      <c r="A20" s="384" t="s">
        <v>10</v>
      </c>
      <c r="B20" s="11"/>
      <c r="C20" s="11"/>
      <c r="D20" s="355"/>
      <c r="E20" s="385"/>
      <c r="F20" s="355"/>
      <c r="G20" s="385"/>
      <c r="H20" s="355"/>
      <c r="I20" s="385"/>
      <c r="J20" s="385"/>
      <c r="K20" s="386"/>
      <c r="L20" s="355"/>
      <c r="M20" s="387"/>
    </row>
    <row r="21" spans="1:13" ht="17.25" customHeight="1" x14ac:dyDescent="0.2">
      <c r="A21" s="2"/>
      <c r="B21" s="2"/>
      <c r="C21" s="2"/>
      <c r="D21" s="50"/>
      <c r="E21" s="19"/>
      <c r="F21" s="50"/>
      <c r="G21" s="19"/>
      <c r="H21" s="50"/>
      <c r="I21" s="19"/>
      <c r="J21" s="19"/>
      <c r="K21" s="118"/>
      <c r="L21" s="50"/>
      <c r="M21" s="56"/>
    </row>
    <row r="22" spans="1:13" ht="17.25" customHeight="1" x14ac:dyDescent="0.2">
      <c r="A22" s="123" t="str">
        <f>A11</f>
        <v xml:space="preserve">gepl. Wohnhaus </v>
      </c>
      <c r="B22" s="2"/>
      <c r="C22" s="2"/>
      <c r="D22" s="50"/>
      <c r="E22" s="19"/>
      <c r="F22" s="50"/>
      <c r="G22" s="19"/>
      <c r="H22" s="50"/>
      <c r="I22" s="19"/>
      <c r="J22" s="19"/>
      <c r="K22" s="118"/>
      <c r="L22" s="50"/>
      <c r="M22" s="56"/>
    </row>
    <row r="23" spans="1:13" ht="17.25" customHeight="1" x14ac:dyDescent="0.2">
      <c r="A23" s="123"/>
      <c r="B23" s="2"/>
      <c r="C23" s="2"/>
      <c r="D23" s="50"/>
      <c r="E23" s="19"/>
      <c r="F23" s="50"/>
      <c r="G23" s="19"/>
      <c r="H23" s="50"/>
      <c r="I23" s="19"/>
      <c r="J23" s="19"/>
      <c r="K23" s="118"/>
      <c r="L23" s="50"/>
      <c r="M23" s="56"/>
    </row>
    <row r="24" spans="1:13" ht="17.25" customHeight="1" x14ac:dyDescent="0.2">
      <c r="A24" s="2" t="s">
        <v>50</v>
      </c>
      <c r="B24" s="2"/>
      <c r="C24" s="2"/>
      <c r="D24" s="50">
        <f t="shared" ref="D24:F25" si="0">D11</f>
        <v>11.6</v>
      </c>
      <c r="E24" s="50" t="str">
        <f t="shared" si="0"/>
        <v>x</v>
      </c>
      <c r="F24" s="50">
        <f t="shared" si="0"/>
        <v>8.6</v>
      </c>
      <c r="G24" s="50" t="s">
        <v>1</v>
      </c>
      <c r="H24" s="50">
        <v>3.04</v>
      </c>
      <c r="I24" s="50"/>
      <c r="J24" s="50"/>
      <c r="K24" s="118"/>
      <c r="L24" s="50" t="s">
        <v>2</v>
      </c>
      <c r="M24" s="56">
        <f>SUM(D24*F24*H24)</f>
        <v>303.2704</v>
      </c>
    </row>
    <row r="25" spans="1:13" ht="17.25" customHeight="1" x14ac:dyDescent="0.2">
      <c r="A25" s="2"/>
      <c r="B25" s="2"/>
      <c r="C25" s="2"/>
      <c r="D25" s="50">
        <f t="shared" si="0"/>
        <v>3.02</v>
      </c>
      <c r="E25" s="50" t="str">
        <f t="shared" si="0"/>
        <v>x</v>
      </c>
      <c r="F25" s="50">
        <f t="shared" si="0"/>
        <v>1.2350000000000001</v>
      </c>
      <c r="G25" s="50" t="s">
        <v>1</v>
      </c>
      <c r="H25" s="50">
        <v>2.88</v>
      </c>
      <c r="I25" s="50"/>
      <c r="J25" s="50"/>
      <c r="K25" s="118"/>
      <c r="L25" s="50" t="s">
        <v>2</v>
      </c>
      <c r="M25" s="56">
        <f>SUM(D25*F25*H25)</f>
        <v>10.741536</v>
      </c>
    </row>
    <row r="27" spans="1:13" s="63" customFormat="1" ht="17.25" customHeight="1" x14ac:dyDescent="0.2">
      <c r="A27" s="2" t="s">
        <v>49</v>
      </c>
      <c r="B27" s="2"/>
      <c r="C27" s="2"/>
      <c r="D27" s="50">
        <f>D11</f>
        <v>11.6</v>
      </c>
      <c r="E27" s="50" t="str">
        <f>E11</f>
        <v>x</v>
      </c>
      <c r="F27" s="50">
        <f>$F$11</f>
        <v>8.6</v>
      </c>
      <c r="G27" s="50" t="s">
        <v>1</v>
      </c>
      <c r="H27" s="50">
        <v>1.61</v>
      </c>
      <c r="I27" s="50"/>
      <c r="J27" s="50"/>
      <c r="K27" s="118"/>
      <c r="L27" s="50" t="s">
        <v>2</v>
      </c>
      <c r="M27" s="56">
        <f>SUM(D27*F27*H27)</f>
        <v>160.61359999999999</v>
      </c>
    </row>
    <row r="28" spans="1:13" s="63" customFormat="1" ht="17.25" customHeight="1" x14ac:dyDescent="0.2">
      <c r="A28" s="2"/>
      <c r="B28" s="2"/>
      <c r="C28" s="2"/>
      <c r="D28" s="50">
        <f>D27</f>
        <v>11.6</v>
      </c>
      <c r="E28" s="50" t="str">
        <f>E11</f>
        <v>x</v>
      </c>
      <c r="F28" s="50">
        <f>$F$11</f>
        <v>8.6</v>
      </c>
      <c r="G28" s="50" t="s">
        <v>1</v>
      </c>
      <c r="H28" s="50">
        <v>3.01</v>
      </c>
      <c r="I28" s="50" t="s">
        <v>19</v>
      </c>
      <c r="J28" s="50"/>
      <c r="K28" s="118">
        <v>2</v>
      </c>
      <c r="L28" s="50" t="s">
        <v>2</v>
      </c>
      <c r="M28" s="56">
        <f>SUM(D28*F28*H28)/K28</f>
        <v>150.13879999999997</v>
      </c>
    </row>
    <row r="29" spans="1:13" s="63" customFormat="1" ht="17.25" customHeight="1" x14ac:dyDescent="0.2">
      <c r="A29" s="2"/>
      <c r="B29" s="2"/>
      <c r="C29" s="2"/>
      <c r="D29" s="50">
        <f>D25</f>
        <v>3.02</v>
      </c>
      <c r="E29" s="50" t="str">
        <f t="shared" ref="E29:F29" si="1">E25</f>
        <v>x</v>
      </c>
      <c r="F29" s="50">
        <f t="shared" si="1"/>
        <v>1.2350000000000001</v>
      </c>
      <c r="G29" s="50" t="s">
        <v>1</v>
      </c>
      <c r="H29" s="50">
        <v>1.18</v>
      </c>
      <c r="I29" s="431" t="s">
        <v>122</v>
      </c>
      <c r="J29" s="50"/>
      <c r="K29" s="118"/>
      <c r="L29" s="50" t="s">
        <v>2</v>
      </c>
      <c r="M29" s="56">
        <f>SUM(D29*F29*H29)</f>
        <v>4.401046</v>
      </c>
    </row>
    <row r="30" spans="1:13" s="63" customFormat="1" ht="17.25" customHeight="1" x14ac:dyDescent="0.2">
      <c r="A30" s="2"/>
      <c r="B30" s="2"/>
      <c r="C30" s="2"/>
      <c r="D30" s="50"/>
      <c r="E30" s="50"/>
      <c r="F30" s="50"/>
      <c r="G30" s="50"/>
      <c r="H30" s="50"/>
      <c r="I30" s="50"/>
      <c r="J30" s="50"/>
      <c r="K30" s="118"/>
      <c r="L30" s="50"/>
      <c r="M30" s="56"/>
    </row>
    <row r="31" spans="1:13" s="63" customFormat="1" ht="17.25" customHeight="1" thickBot="1" x14ac:dyDescent="0.3">
      <c r="A31" s="2"/>
      <c r="B31" s="329"/>
      <c r="C31" s="137"/>
      <c r="D31" s="68" t="s">
        <v>45</v>
      </c>
      <c r="E31" s="59"/>
      <c r="F31" s="60"/>
      <c r="G31" s="59"/>
      <c r="H31" s="60"/>
      <c r="I31" s="59"/>
      <c r="J31" s="59"/>
      <c r="K31" s="120"/>
      <c r="L31" s="61" t="s">
        <v>2</v>
      </c>
      <c r="M31" s="332">
        <f>SUM(M23:M30)</f>
        <v>629.16538199999991</v>
      </c>
    </row>
    <row r="32" spans="1:13" s="63" customFormat="1" ht="17.25" customHeight="1" thickTop="1" x14ac:dyDescent="0.2">
      <c r="A32" s="2"/>
      <c r="B32" s="2"/>
      <c r="C32" s="2"/>
      <c r="D32" s="50"/>
      <c r="E32" s="50"/>
      <c r="F32" s="50"/>
      <c r="G32" s="50"/>
      <c r="H32" s="50"/>
      <c r="I32" s="50"/>
      <c r="J32" s="50"/>
      <c r="K32" s="118"/>
      <c r="L32" s="50"/>
      <c r="M32" s="56"/>
    </row>
    <row r="33" spans="1:13" s="63" customFormat="1" ht="17.25" customHeight="1" x14ac:dyDescent="0.2">
      <c r="A33" s="140" t="str">
        <f>A14</f>
        <v>gepl. Garage</v>
      </c>
      <c r="B33" s="140"/>
      <c r="C33" s="140"/>
      <c r="D33" s="141">
        <f>D14</f>
        <v>3.25</v>
      </c>
      <c r="E33" s="141" t="str">
        <f>E14</f>
        <v>x</v>
      </c>
      <c r="F33" s="141">
        <f>F14</f>
        <v>9</v>
      </c>
      <c r="G33" s="141" t="s">
        <v>1</v>
      </c>
      <c r="H33" s="141">
        <v>2.4700000000000002</v>
      </c>
      <c r="I33" s="141"/>
      <c r="J33" s="141"/>
      <c r="K33" s="142"/>
      <c r="L33" s="141" t="s">
        <v>2</v>
      </c>
      <c r="M33" s="143">
        <f t="shared" ref="M33" si="2">SUM(D33*F33*H33)</f>
        <v>72.247500000000002</v>
      </c>
    </row>
    <row r="34" spans="1:13" s="63" customFormat="1" ht="17.25" customHeight="1" x14ac:dyDescent="0.2"/>
    <row r="35" spans="1:13" s="63" customFormat="1" ht="17.25" customHeight="1" thickBot="1" x14ac:dyDescent="0.3">
      <c r="A35" s="93"/>
      <c r="B35" s="330"/>
      <c r="C35" s="328"/>
      <c r="D35" s="144" t="s">
        <v>46</v>
      </c>
      <c r="E35" s="145"/>
      <c r="F35" s="146"/>
      <c r="G35" s="145"/>
      <c r="H35" s="146"/>
      <c r="I35" s="145"/>
      <c r="J35" s="145"/>
      <c r="K35" s="147"/>
      <c r="L35" s="148" t="s">
        <v>2</v>
      </c>
      <c r="M35" s="333">
        <f>M33</f>
        <v>72.247500000000002</v>
      </c>
    </row>
    <row r="36" spans="1:13" s="63" customFormat="1" ht="17.25" customHeight="1" thickTop="1" x14ac:dyDescent="0.2">
      <c r="A36" s="2"/>
      <c r="B36" s="2"/>
      <c r="C36" s="2"/>
      <c r="D36" s="50"/>
      <c r="E36" s="19"/>
      <c r="F36" s="50"/>
      <c r="G36" s="50"/>
      <c r="H36" s="50"/>
      <c r="I36" s="50"/>
      <c r="J36" s="50"/>
      <c r="K36" s="118"/>
      <c r="L36" s="50"/>
      <c r="M36" s="56"/>
    </row>
    <row r="37" spans="1:13" ht="17.25" customHeight="1" thickBot="1" x14ac:dyDescent="0.3">
      <c r="A37" s="137"/>
      <c r="B37" s="137"/>
      <c r="C37" s="137"/>
      <c r="D37" s="68" t="s">
        <v>47</v>
      </c>
      <c r="E37" s="59"/>
      <c r="F37" s="60"/>
      <c r="G37" s="59"/>
      <c r="H37" s="60"/>
      <c r="I37" s="59"/>
      <c r="J37" s="59"/>
      <c r="K37" s="120"/>
      <c r="L37" s="61"/>
      <c r="M37" s="332">
        <f>M31+M35</f>
        <v>701.41288199999985</v>
      </c>
    </row>
    <row r="38" spans="1:13" ht="17.25" customHeight="1" thickTop="1" x14ac:dyDescent="0.25">
      <c r="A38" s="2"/>
      <c r="B38" s="2"/>
      <c r="C38" s="2"/>
      <c r="D38" s="95"/>
      <c r="E38" s="19"/>
      <c r="F38" s="50"/>
      <c r="G38" s="19"/>
      <c r="H38" s="50"/>
      <c r="I38" s="19"/>
      <c r="J38" s="19"/>
      <c r="K38" s="118"/>
      <c r="L38" s="96"/>
      <c r="M38" s="97"/>
    </row>
    <row r="39" spans="1:13" ht="17.25" customHeight="1" x14ac:dyDescent="0.25">
      <c r="A39" s="2"/>
      <c r="B39" s="2"/>
      <c r="C39" s="2"/>
      <c r="D39" s="95"/>
      <c r="E39" s="19"/>
      <c r="F39" s="50"/>
      <c r="G39" s="19"/>
      <c r="H39" s="50"/>
      <c r="I39" s="19"/>
      <c r="J39" s="19"/>
      <c r="K39" s="118"/>
      <c r="L39" s="96"/>
      <c r="M39" s="97"/>
    </row>
    <row r="40" spans="1:13" ht="17.25" customHeight="1" x14ac:dyDescent="0.25">
      <c r="A40" s="2"/>
      <c r="B40" s="2"/>
      <c r="C40" s="2"/>
      <c r="D40" s="95"/>
      <c r="E40" s="19"/>
      <c r="F40" s="50"/>
      <c r="G40" s="19"/>
      <c r="H40" s="50"/>
      <c r="I40" s="19"/>
      <c r="J40" s="19"/>
      <c r="K40" s="118"/>
      <c r="L40" s="96"/>
      <c r="M40" s="97"/>
    </row>
    <row r="41" spans="1:13" ht="17.25" customHeight="1" x14ac:dyDescent="0.2">
      <c r="A41" s="2"/>
      <c r="B41" s="2"/>
      <c r="C41" s="2"/>
      <c r="D41" s="50"/>
      <c r="E41" s="19"/>
      <c r="F41" s="50"/>
      <c r="G41" s="19"/>
      <c r="H41" s="50"/>
      <c r="I41" s="19"/>
      <c r="J41" s="19"/>
      <c r="K41" s="118"/>
      <c r="L41" s="50"/>
      <c r="M41" s="56"/>
    </row>
    <row r="42" spans="1:13" ht="17.25" customHeight="1" x14ac:dyDescent="0.2">
      <c r="A42" s="2"/>
      <c r="B42" s="2"/>
      <c r="C42" s="2"/>
      <c r="D42" s="50"/>
      <c r="E42" s="19"/>
      <c r="F42" s="50"/>
      <c r="G42" s="19"/>
      <c r="H42" s="50"/>
      <c r="I42" s="19"/>
      <c r="J42" s="19"/>
      <c r="K42" s="118"/>
      <c r="L42" s="50"/>
      <c r="M42" s="56"/>
    </row>
    <row r="43" spans="1:13" s="62" customFormat="1" ht="17.25" customHeight="1" x14ac:dyDescent="0.2">
      <c r="B43" s="2"/>
      <c r="C43" s="2"/>
      <c r="D43" s="50"/>
      <c r="E43" s="19"/>
      <c r="F43" s="50"/>
      <c r="G43" s="19"/>
      <c r="H43" s="50"/>
      <c r="I43" s="19"/>
      <c r="J43" s="19"/>
      <c r="K43" s="118"/>
      <c r="L43" s="50"/>
      <c r="M43" s="56"/>
    </row>
    <row r="44" spans="1:13" ht="17.25" customHeight="1" x14ac:dyDescent="0.2">
      <c r="A44" s="2" t="str">
        <f>Wohnfläche_mK!A86</f>
        <v>Ostbevern, 07.11.2017/HKr</v>
      </c>
      <c r="D44" s="50"/>
      <c r="E44" s="19"/>
      <c r="F44" s="50"/>
      <c r="G44" s="19"/>
      <c r="H44" s="50"/>
      <c r="I44" s="19"/>
      <c r="J44" s="19"/>
      <c r="K44" s="118"/>
      <c r="L44" s="50"/>
      <c r="M44" s="56"/>
    </row>
    <row r="45" spans="1:13" ht="17.25" customHeight="1" x14ac:dyDescent="0.2">
      <c r="D45" s="50"/>
      <c r="E45" s="19"/>
      <c r="F45" s="50"/>
      <c r="G45" s="19"/>
      <c r="H45" s="57"/>
      <c r="I45" s="19"/>
      <c r="J45" s="19"/>
      <c r="K45" s="118"/>
      <c r="L45" s="50"/>
      <c r="M45" s="58"/>
    </row>
    <row r="46" spans="1:13" ht="17.25" customHeight="1" x14ac:dyDescent="0.2">
      <c r="D46" s="50"/>
      <c r="E46" s="19"/>
      <c r="F46" s="50"/>
      <c r="G46" s="19"/>
      <c r="H46" s="57"/>
      <c r="I46" s="19"/>
      <c r="J46" s="19"/>
      <c r="K46" s="118"/>
      <c r="L46" s="50"/>
      <c r="M46" s="58"/>
    </row>
    <row r="47" spans="1:13" ht="17.25" customHeight="1" x14ac:dyDescent="0.2">
      <c r="D47" s="50"/>
      <c r="E47" s="19"/>
      <c r="F47" s="50"/>
      <c r="G47" s="19"/>
      <c r="H47" s="50"/>
      <c r="I47" s="19"/>
      <c r="J47" s="19"/>
      <c r="K47" s="118"/>
      <c r="L47" s="50"/>
      <c r="M47" s="56"/>
    </row>
    <row r="48" spans="1:13" ht="17.25" customHeight="1" x14ac:dyDescent="0.2">
      <c r="D48" s="50"/>
      <c r="E48" s="19"/>
      <c r="F48" s="50"/>
      <c r="G48" s="19"/>
      <c r="H48" s="50"/>
      <c r="I48" s="19"/>
      <c r="J48" s="19"/>
      <c r="K48" s="118"/>
      <c r="L48" s="50"/>
      <c r="M48" s="56"/>
    </row>
    <row r="49" spans="4:12" ht="17.25" customHeight="1" x14ac:dyDescent="0.2">
      <c r="D49" s="50"/>
      <c r="E49" s="19"/>
      <c r="F49" s="50"/>
      <c r="G49" s="19"/>
      <c r="H49" s="50"/>
      <c r="I49" s="19"/>
      <c r="J49" s="19"/>
      <c r="K49" s="118"/>
      <c r="L49" s="50"/>
    </row>
  </sheetData>
  <phoneticPr fontId="0" type="noConversion"/>
  <pageMargins left="0.78740157499999996" right="0.78740157499999996" top="0.984251969" bottom="0.984251969" header="0.4921259845" footer="0.4921259845"/>
  <pageSetup paperSize="9" scale="8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"/>
  <sheetViews>
    <sheetView view="pageBreakPreview" zoomScaleNormal="115" zoomScaleSheetLayoutView="100" workbookViewId="0">
      <selection activeCell="E43" sqref="E43"/>
    </sheetView>
  </sheetViews>
  <sheetFormatPr baseColWidth="10" defaultRowHeight="12.75" x14ac:dyDescent="0.2"/>
  <cols>
    <col min="1" max="1" width="20.7109375" customWidth="1"/>
    <col min="2" max="2" width="9.5703125" customWidth="1"/>
    <col min="3" max="3" width="12.7109375" bestFit="1" customWidth="1"/>
    <col min="4" max="4" width="2.140625" customWidth="1"/>
    <col min="5" max="5" width="14.85546875" bestFit="1" customWidth="1"/>
    <col min="6" max="6" width="4.42578125" style="47" customWidth="1"/>
    <col min="7" max="7" width="17.7109375" customWidth="1"/>
  </cols>
  <sheetData>
    <row r="2" spans="1:7" ht="15" x14ac:dyDescent="0.25">
      <c r="A2" s="7" t="s">
        <v>103</v>
      </c>
      <c r="B2" s="123" t="str">
        <f>Geschossigkeit!B2</f>
        <v>Neubau eines Einfamilienhauses mit Garage</v>
      </c>
      <c r="C2" s="2"/>
      <c r="D2" s="2"/>
      <c r="E2" s="2"/>
      <c r="F2" s="3"/>
      <c r="G2" s="2"/>
    </row>
    <row r="3" spans="1:7" ht="15" x14ac:dyDescent="0.25">
      <c r="A3" s="7"/>
      <c r="B3" s="123" t="str">
        <f>Geschossigkeit!B3</f>
        <v>41372 Niederkrüchten, Montessoristraße</v>
      </c>
      <c r="C3" s="2"/>
      <c r="D3" s="2"/>
      <c r="E3" s="2"/>
      <c r="F3" s="3"/>
      <c r="G3" s="2"/>
    </row>
    <row r="4" spans="1:7" ht="14.25" x14ac:dyDescent="0.2">
      <c r="A4" s="2"/>
      <c r="B4" s="123"/>
      <c r="C4" s="2"/>
      <c r="D4" s="2"/>
      <c r="E4" s="2"/>
      <c r="F4" s="3"/>
      <c r="G4" s="2"/>
    </row>
    <row r="5" spans="1:7" ht="15" x14ac:dyDescent="0.25">
      <c r="A5" s="7" t="s">
        <v>42</v>
      </c>
      <c r="B5" s="123" t="str">
        <f>Geschossigkeit!B5</f>
        <v>Ehel. Hofmann, Jennifer &amp; Andreas</v>
      </c>
      <c r="C5" s="7"/>
      <c r="D5" s="7"/>
      <c r="E5" s="7"/>
      <c r="F5" s="3"/>
      <c r="G5" s="2"/>
    </row>
    <row r="6" spans="1:7" ht="15" x14ac:dyDescent="0.25">
      <c r="A6" s="7"/>
      <c r="B6" s="123" t="str">
        <f>Geschossigkeit!B6</f>
        <v>41470 Neuss, Am Lichtweg 44</v>
      </c>
      <c r="C6" s="7"/>
      <c r="D6" s="7"/>
      <c r="E6" s="7"/>
      <c r="F6" s="3"/>
      <c r="G6" s="2"/>
    </row>
    <row r="7" spans="1:7" x14ac:dyDescent="0.2">
      <c r="A7" s="62"/>
      <c r="B7" s="239"/>
      <c r="C7" s="62"/>
      <c r="D7" s="62"/>
      <c r="E7" s="62"/>
    </row>
    <row r="8" spans="1:7" ht="13.5" thickBot="1" x14ac:dyDescent="0.25">
      <c r="A8" s="98"/>
      <c r="B8" s="241"/>
      <c r="C8" s="98"/>
      <c r="D8" s="98"/>
      <c r="E8" s="98"/>
      <c r="F8" s="327"/>
      <c r="G8" s="245"/>
    </row>
    <row r="9" spans="1:7" x14ac:dyDescent="0.2">
      <c r="A9" s="76"/>
      <c r="B9" s="246"/>
      <c r="C9" s="76"/>
      <c r="D9" s="76"/>
      <c r="E9" s="76"/>
      <c r="F9" s="164"/>
      <c r="G9" s="37"/>
    </row>
    <row r="10" spans="1:7" x14ac:dyDescent="0.2">
      <c r="A10" s="62"/>
      <c r="B10" s="239"/>
      <c r="C10" s="62"/>
      <c r="D10" s="62"/>
      <c r="E10" s="62"/>
    </row>
    <row r="11" spans="1:7" ht="15" x14ac:dyDescent="0.25">
      <c r="A11" s="436" t="s">
        <v>24</v>
      </c>
      <c r="B11" s="436"/>
      <c r="C11" s="436"/>
      <c r="D11" s="436"/>
      <c r="E11" s="436"/>
      <c r="F11" s="436"/>
      <c r="G11" s="436"/>
    </row>
    <row r="12" spans="1:7" x14ac:dyDescent="0.2">
      <c r="A12" s="76"/>
      <c r="B12" s="249"/>
      <c r="C12" s="76"/>
      <c r="D12" s="249"/>
      <c r="E12" s="249"/>
      <c r="F12" s="317"/>
      <c r="G12" s="252"/>
    </row>
    <row r="13" spans="1:7" x14ac:dyDescent="0.2">
      <c r="A13" s="76"/>
      <c r="B13" s="249"/>
      <c r="C13" s="76"/>
      <c r="D13" s="249"/>
      <c r="E13" s="249"/>
      <c r="F13" s="317"/>
      <c r="G13" s="252"/>
    </row>
    <row r="14" spans="1:7" ht="13.9" customHeight="1" x14ac:dyDescent="0.2">
      <c r="A14" s="76"/>
      <c r="B14" s="249"/>
      <c r="C14" s="76"/>
      <c r="D14" s="249"/>
      <c r="E14" s="249"/>
      <c r="F14" s="317"/>
      <c r="G14" s="252"/>
    </row>
    <row r="15" spans="1:7" ht="13.9" customHeight="1" x14ac:dyDescent="0.2">
      <c r="A15" s="324" t="str">
        <f>'Umbauter Raum_oK'!A11</f>
        <v xml:space="preserve">gepl. Wohnhaus </v>
      </c>
      <c r="B15" s="249"/>
      <c r="D15" s="249"/>
      <c r="E15" s="323" t="s">
        <v>25</v>
      </c>
      <c r="F15" s="326" t="s">
        <v>2</v>
      </c>
      <c r="G15" s="319">
        <f>'Umbauter Raum_oK'!M31</f>
        <v>629.16538199999991</v>
      </c>
    </row>
    <row r="16" spans="1:7" ht="13.9" customHeight="1" x14ac:dyDescent="0.2">
      <c r="A16" s="324"/>
      <c r="B16" s="249"/>
      <c r="D16" s="249"/>
      <c r="E16" s="77"/>
      <c r="F16" s="325"/>
      <c r="G16" s="319"/>
    </row>
    <row r="17" spans="1:7" ht="13.9" customHeight="1" x14ac:dyDescent="0.2">
      <c r="A17" s="324"/>
      <c r="B17" s="323"/>
      <c r="D17" s="249"/>
      <c r="E17" s="323"/>
      <c r="F17" s="317"/>
      <c r="G17" s="319"/>
    </row>
    <row r="18" spans="1:7" ht="13.9" customHeight="1" x14ac:dyDescent="0.2">
      <c r="A18" s="324" t="str">
        <f>'Umbauter Raum_oK'!A14</f>
        <v>gepl. Garage</v>
      </c>
      <c r="B18" s="323"/>
      <c r="D18" s="249"/>
      <c r="E18" s="323" t="s">
        <v>25</v>
      </c>
      <c r="F18" s="317" t="s">
        <v>2</v>
      </c>
      <c r="G18" s="319">
        <f>'Umbauter Raum_oK'!M33</f>
        <v>72.247500000000002</v>
      </c>
    </row>
    <row r="19" spans="1:7" ht="13.9" customHeight="1" x14ac:dyDescent="0.2">
      <c r="A19" s="322"/>
      <c r="B19" s="77"/>
      <c r="C19" s="76"/>
      <c r="D19" s="249"/>
      <c r="E19" s="321"/>
      <c r="F19" s="317"/>
      <c r="G19" s="320"/>
    </row>
    <row r="20" spans="1:7" ht="13.9" customHeight="1" x14ac:dyDescent="0.2">
      <c r="A20" s="247" t="s">
        <v>124</v>
      </c>
    </row>
    <row r="21" spans="1:7" ht="13.9" customHeight="1" x14ac:dyDescent="0.2">
      <c r="A21" s="37" t="str">
        <f>A15</f>
        <v xml:space="preserve">gepl. Wohnhaus </v>
      </c>
      <c r="B21" s="77"/>
      <c r="C21" s="129">
        <f>G15</f>
        <v>629.16538199999991</v>
      </c>
      <c r="D21" s="37" t="s">
        <v>1</v>
      </c>
      <c r="E21" s="133">
        <v>121</v>
      </c>
      <c r="F21" s="164" t="s">
        <v>2</v>
      </c>
      <c r="G21" s="315">
        <f>C21*E21</f>
        <v>76129.011221999986</v>
      </c>
    </row>
    <row r="22" spans="1:7" ht="13.9" customHeight="1" x14ac:dyDescent="0.2">
      <c r="A22" s="37"/>
      <c r="B22" s="77"/>
      <c r="C22" s="129"/>
      <c r="D22" s="37"/>
      <c r="E22" s="133"/>
      <c r="F22" s="164"/>
      <c r="G22" s="315"/>
    </row>
    <row r="23" spans="1:7" ht="13.9" customHeight="1" x14ac:dyDescent="0.2">
      <c r="A23" s="247" t="s">
        <v>109</v>
      </c>
      <c r="B23" s="77"/>
      <c r="C23" s="129"/>
      <c r="D23" s="37"/>
      <c r="E23" s="133"/>
      <c r="F23" s="164"/>
      <c r="G23" s="315"/>
    </row>
    <row r="24" spans="1:7" ht="13.9" customHeight="1" x14ac:dyDescent="0.2">
      <c r="A24" s="37" t="s">
        <v>110</v>
      </c>
      <c r="B24" s="77"/>
      <c r="C24" s="319">
        <f>SUM(G17:G18)</f>
        <v>72.247500000000002</v>
      </c>
      <c r="D24" s="249" t="s">
        <v>1</v>
      </c>
      <c r="E24" s="318">
        <v>83</v>
      </c>
      <c r="F24" s="317" t="s">
        <v>2</v>
      </c>
      <c r="G24" s="316">
        <f>C24*E24</f>
        <v>5996.5425000000005</v>
      </c>
    </row>
    <row r="25" spans="1:7" ht="13.9" customHeight="1" x14ac:dyDescent="0.2">
      <c r="A25" s="37"/>
      <c r="B25" s="77"/>
      <c r="C25" s="319"/>
      <c r="D25" s="249"/>
      <c r="E25" s="318"/>
      <c r="F25" s="317"/>
      <c r="G25" s="316"/>
    </row>
    <row r="26" spans="1:7" ht="13.9" customHeight="1" x14ac:dyDescent="0.2">
      <c r="A26" s="37"/>
      <c r="B26" s="77"/>
      <c r="C26" s="129"/>
      <c r="D26" s="37"/>
      <c r="E26" s="133"/>
      <c r="F26" s="164"/>
      <c r="G26" s="315"/>
    </row>
    <row r="27" spans="1:7" ht="13.9" customHeight="1" x14ac:dyDescent="0.2">
      <c r="A27" s="37"/>
      <c r="B27" s="77"/>
      <c r="C27" s="314" t="s">
        <v>91</v>
      </c>
      <c r="D27" s="37"/>
      <c r="E27" s="133"/>
      <c r="F27" s="164"/>
      <c r="G27" s="313">
        <f>SUM(G21:G24)</f>
        <v>82125.553721999982</v>
      </c>
    </row>
    <row r="28" spans="1:7" ht="13.9" customHeight="1" x14ac:dyDescent="0.2">
      <c r="A28" s="37"/>
      <c r="B28" s="77"/>
      <c r="C28" s="129"/>
      <c r="D28" s="37"/>
      <c r="E28" s="133"/>
      <c r="F28" s="164"/>
      <c r="G28" s="315"/>
    </row>
    <row r="29" spans="1:7" ht="13.9" customHeight="1" x14ac:dyDescent="0.2">
      <c r="A29" s="37"/>
      <c r="B29" s="77"/>
      <c r="C29" s="129"/>
      <c r="D29" s="37"/>
      <c r="E29" s="133"/>
      <c r="F29" s="164"/>
      <c r="G29" s="315"/>
    </row>
    <row r="30" spans="1:7" ht="13.9" customHeight="1" x14ac:dyDescent="0.2">
      <c r="A30" s="37"/>
      <c r="B30" s="77"/>
      <c r="C30" s="129"/>
      <c r="D30" s="37"/>
      <c r="E30" s="133"/>
      <c r="F30" s="164"/>
      <c r="G30" s="315"/>
    </row>
    <row r="31" spans="1:7" ht="13.9" customHeight="1" x14ac:dyDescent="0.2">
      <c r="A31" s="247" t="s">
        <v>90</v>
      </c>
    </row>
    <row r="32" spans="1:7" ht="13.9" customHeight="1" x14ac:dyDescent="0.2">
      <c r="A32" s="37" t="str">
        <f>A21</f>
        <v xml:space="preserve">gepl. Wohnhaus </v>
      </c>
      <c r="B32" s="77"/>
      <c r="C32" s="129">
        <f>G15</f>
        <v>629.16538199999991</v>
      </c>
      <c r="D32" s="37" t="s">
        <v>1</v>
      </c>
      <c r="E32" s="133">
        <v>240</v>
      </c>
      <c r="F32" s="164" t="s">
        <v>2</v>
      </c>
      <c r="G32" s="315">
        <f>C32*E32</f>
        <v>150999.69167999999</v>
      </c>
    </row>
    <row r="33" spans="1:7" s="195" customFormat="1" ht="13.9" customHeight="1" x14ac:dyDescent="0.2">
      <c r="A33" s="37"/>
      <c r="B33" s="77"/>
      <c r="C33" s="129"/>
      <c r="D33" s="37"/>
      <c r="E33" s="133"/>
      <c r="F33" s="164"/>
      <c r="G33" s="315"/>
    </row>
    <row r="34" spans="1:7" s="195" customFormat="1" x14ac:dyDescent="0.2">
      <c r="A34" s="247" t="s">
        <v>125</v>
      </c>
      <c r="B34" s="77"/>
      <c r="C34" s="129"/>
      <c r="D34" s="37"/>
      <c r="E34" s="133"/>
      <c r="F34" s="164"/>
      <c r="G34" s="315"/>
    </row>
    <row r="35" spans="1:7" s="195" customFormat="1" x14ac:dyDescent="0.2">
      <c r="A35" s="37" t="str">
        <f>A24</f>
        <v>gepl. Carport</v>
      </c>
      <c r="B35" s="77"/>
      <c r="C35" s="319">
        <f>C24</f>
        <v>72.247500000000002</v>
      </c>
      <c r="D35" s="249" t="s">
        <v>1</v>
      </c>
      <c r="E35" s="318">
        <v>91</v>
      </c>
      <c r="F35" s="317" t="s">
        <v>2</v>
      </c>
      <c r="G35" s="316">
        <f>C35*E35</f>
        <v>6574.5225</v>
      </c>
    </row>
    <row r="36" spans="1:7" s="195" customFormat="1" x14ac:dyDescent="0.2">
      <c r="A36" s="37"/>
      <c r="B36" s="77"/>
      <c r="C36" s="319"/>
      <c r="D36" s="249"/>
      <c r="E36" s="318"/>
      <c r="F36" s="317"/>
      <c r="G36" s="316"/>
    </row>
    <row r="37" spans="1:7" s="124" customFormat="1" x14ac:dyDescent="0.2">
      <c r="A37" s="37"/>
      <c r="B37" s="77"/>
      <c r="C37" s="129"/>
      <c r="D37" s="37"/>
      <c r="E37" s="133"/>
      <c r="F37" s="164"/>
      <c r="G37" s="315"/>
    </row>
    <row r="38" spans="1:7" x14ac:dyDescent="0.2">
      <c r="A38" s="37"/>
      <c r="B38" s="77"/>
      <c r="C38" s="314" t="s">
        <v>89</v>
      </c>
      <c r="D38" s="37"/>
      <c r="E38" s="133"/>
      <c r="F38" s="164"/>
      <c r="G38" s="313">
        <f>SUM(G32:G35)</f>
        <v>157574.21417999998</v>
      </c>
    </row>
    <row r="39" spans="1:7" x14ac:dyDescent="0.2">
      <c r="A39" s="37"/>
      <c r="B39" s="37"/>
      <c r="C39" s="37"/>
      <c r="D39" s="37"/>
      <c r="E39" s="37"/>
      <c r="F39" s="164"/>
      <c r="G39" s="37"/>
    </row>
    <row r="40" spans="1:7" x14ac:dyDescent="0.2">
      <c r="A40" s="37"/>
      <c r="B40" s="37"/>
      <c r="C40" s="37"/>
      <c r="D40" s="37"/>
      <c r="E40" s="37"/>
      <c r="F40" s="164"/>
      <c r="G40" s="78"/>
    </row>
    <row r="41" spans="1:7" x14ac:dyDescent="0.2">
      <c r="A41" s="37"/>
      <c r="B41" s="37"/>
      <c r="C41" s="37"/>
      <c r="D41" s="37"/>
      <c r="E41" s="37"/>
      <c r="F41" s="164"/>
      <c r="G41" s="78"/>
    </row>
    <row r="42" spans="1:7" x14ac:dyDescent="0.2">
      <c r="A42" s="37"/>
      <c r="B42" s="37"/>
      <c r="C42" s="37"/>
      <c r="D42" s="37"/>
      <c r="E42" s="37"/>
      <c r="F42" s="164"/>
      <c r="G42" s="37"/>
    </row>
    <row r="52" spans="1:1" x14ac:dyDescent="0.2">
      <c r="A52" t="str">
        <f>Wohnfläche_mK!A86</f>
        <v>Ostbevern, 07.11.2017/HKr</v>
      </c>
    </row>
  </sheetData>
  <mergeCells count="1">
    <mergeCell ref="A11:G11"/>
  </mergeCells>
  <pageMargins left="0.95833333333333337" right="0.66666666666666663" top="0.57999999999999996" bottom="0.55000000000000004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view="pageBreakPreview" topLeftCell="A4" zoomScaleNormal="115" zoomScaleSheetLayoutView="100" workbookViewId="0">
      <selection activeCell="E22" sqref="E22"/>
    </sheetView>
  </sheetViews>
  <sheetFormatPr baseColWidth="10" defaultRowHeight="12.75" x14ac:dyDescent="0.2"/>
  <cols>
    <col min="1" max="1" width="17.85546875" customWidth="1"/>
    <col min="2" max="2" width="10.42578125" customWidth="1"/>
    <col min="3" max="3" width="12.42578125" style="48" customWidth="1"/>
    <col min="4" max="4" width="3.5703125" style="47" customWidth="1"/>
    <col min="5" max="5" width="11.28515625" style="262" customWidth="1"/>
    <col min="6" max="6" width="4.42578125" style="234" customWidth="1"/>
    <col min="7" max="7" width="20.85546875" customWidth="1"/>
  </cols>
  <sheetData>
    <row r="2" spans="1:7" ht="15" x14ac:dyDescent="0.25">
      <c r="A2" s="7" t="s">
        <v>42</v>
      </c>
      <c r="B2" s="123" t="str">
        <f>Wohnfläche_mK!B1:J1</f>
        <v>Neubau eines Einfamilienhauses mit Garage</v>
      </c>
      <c r="C2" s="49"/>
      <c r="D2" s="3"/>
      <c r="E2" s="236"/>
      <c r="F2" s="235"/>
      <c r="G2" s="2"/>
    </row>
    <row r="3" spans="1:7" ht="15" x14ac:dyDescent="0.25">
      <c r="A3" s="7"/>
      <c r="B3" s="123" t="str">
        <f>Wohnfläche_mK!B2:J2</f>
        <v>41372 Niederkrüchten, Montessoristraße</v>
      </c>
      <c r="C3" s="49"/>
      <c r="D3" s="3"/>
      <c r="E3" s="236"/>
      <c r="F3" s="235"/>
      <c r="G3" s="2"/>
    </row>
    <row r="4" spans="1:7" ht="14.25" x14ac:dyDescent="0.2">
      <c r="A4" s="2"/>
      <c r="B4" s="2"/>
      <c r="C4" s="49"/>
      <c r="D4" s="3"/>
      <c r="E4" s="236"/>
      <c r="F4" s="235"/>
      <c r="G4" s="2"/>
    </row>
    <row r="5" spans="1:7" ht="15" x14ac:dyDescent="0.25">
      <c r="A5" s="7" t="s">
        <v>103</v>
      </c>
      <c r="B5" s="123" t="str">
        <f>Wohnfläche_mK!B4</f>
        <v>Ehel. Hofmann, Jennifer &amp; Andreas</v>
      </c>
      <c r="C5" s="237"/>
      <c r="D5" s="8"/>
      <c r="E5" s="238"/>
      <c r="F5" s="235"/>
      <c r="G5" s="2"/>
    </row>
    <row r="6" spans="1:7" ht="15" x14ac:dyDescent="0.25">
      <c r="A6" s="7"/>
      <c r="B6" s="123" t="str">
        <f>Wohnfläche_mK!B5</f>
        <v>41470 Neuss, Am Lichtweg 44</v>
      </c>
      <c r="C6" s="237"/>
      <c r="D6" s="8"/>
      <c r="E6" s="238"/>
      <c r="F6" s="235"/>
      <c r="G6" s="2"/>
    </row>
    <row r="7" spans="1:7" x14ac:dyDescent="0.2">
      <c r="A7" s="62"/>
      <c r="B7" s="239"/>
      <c r="C7" s="240"/>
      <c r="D7" s="22"/>
      <c r="E7" s="74"/>
    </row>
    <row r="8" spans="1:7" ht="13.5" thickBot="1" x14ac:dyDescent="0.25">
      <c r="A8" s="98"/>
      <c r="B8" s="241"/>
      <c r="C8" s="242"/>
      <c r="D8" s="362"/>
      <c r="E8" s="243"/>
      <c r="F8" s="244"/>
      <c r="G8" s="245"/>
    </row>
    <row r="9" spans="1:7" x14ac:dyDescent="0.2">
      <c r="A9" s="76"/>
      <c r="B9" s="246"/>
      <c r="C9" s="77"/>
      <c r="D9" s="41"/>
      <c r="E9" s="247"/>
      <c r="F9" s="248"/>
      <c r="G9" s="37"/>
    </row>
    <row r="10" spans="1:7" x14ac:dyDescent="0.2">
      <c r="A10" s="62"/>
      <c r="B10" s="239"/>
      <c r="C10" s="240"/>
      <c r="D10" s="22"/>
      <c r="E10" s="74"/>
    </row>
    <row r="11" spans="1:7" s="2" customFormat="1" ht="15" x14ac:dyDescent="0.25">
      <c r="A11" s="436" t="s">
        <v>83</v>
      </c>
      <c r="B11" s="436"/>
      <c r="C11" s="436"/>
      <c r="D11" s="436"/>
      <c r="E11" s="436"/>
      <c r="F11" s="436"/>
      <c r="G11" s="436"/>
    </row>
    <row r="12" spans="1:7" x14ac:dyDescent="0.2">
      <c r="A12" s="76"/>
      <c r="B12" s="249"/>
      <c r="C12" s="77"/>
      <c r="D12" s="317"/>
      <c r="E12" s="251"/>
      <c r="F12" s="250"/>
      <c r="G12" s="252"/>
    </row>
    <row r="13" spans="1:7" ht="15" x14ac:dyDescent="0.25">
      <c r="A13" s="32"/>
      <c r="B13" s="14"/>
      <c r="C13" s="253"/>
      <c r="D13" s="35"/>
      <c r="E13" s="255"/>
      <c r="F13" s="254"/>
      <c r="G13" s="256"/>
    </row>
    <row r="14" spans="1:7" ht="13.9" customHeight="1" x14ac:dyDescent="0.2">
      <c r="B14" s="49" t="s">
        <v>22</v>
      </c>
      <c r="C14" s="369">
        <f>'Umbauter Raum_oK'!D11</f>
        <v>11.6</v>
      </c>
      <c r="D14" s="370" t="str">
        <f>'Umbauter Raum_oK'!E11</f>
        <v>x</v>
      </c>
      <c r="E14" s="369">
        <f>'Umbauter Raum_oK'!F11</f>
        <v>8.6</v>
      </c>
      <c r="F14" s="257" t="s">
        <v>2</v>
      </c>
      <c r="G14" s="258">
        <f>C14*E14</f>
        <v>99.759999999999991</v>
      </c>
    </row>
    <row r="15" spans="1:7" ht="13.9" customHeight="1" x14ac:dyDescent="0.25">
      <c r="B15" s="259"/>
      <c r="C15" s="377"/>
      <c r="D15" s="35"/>
      <c r="E15" s="374"/>
      <c r="F15" s="254"/>
      <c r="G15" s="258"/>
    </row>
    <row r="16" spans="1:7" ht="13.9" customHeight="1" x14ac:dyDescent="0.25">
      <c r="B16" s="259"/>
      <c r="C16" s="377"/>
      <c r="D16" s="35"/>
      <c r="E16" s="374"/>
      <c r="F16" s="254"/>
      <c r="G16" s="258"/>
    </row>
    <row r="17" spans="1:7" ht="13.9" customHeight="1" x14ac:dyDescent="0.2">
      <c r="B17" s="260" t="s">
        <v>84</v>
      </c>
      <c r="C17" s="378">
        <f>G14</f>
        <v>99.759999999999991</v>
      </c>
      <c r="D17" s="363" t="s">
        <v>1</v>
      </c>
      <c r="E17" s="361">
        <v>0.75</v>
      </c>
      <c r="F17" s="261" t="s">
        <v>2</v>
      </c>
      <c r="G17" s="263">
        <f>C17*E17</f>
        <v>74.819999999999993</v>
      </c>
    </row>
    <row r="18" spans="1:7" ht="13.9" customHeight="1" x14ac:dyDescent="0.2">
      <c r="C18" s="379"/>
      <c r="D18" s="3"/>
      <c r="E18" s="375"/>
      <c r="F18" s="264"/>
      <c r="G18" s="28"/>
    </row>
    <row r="19" spans="1:7" ht="13.9" customHeight="1" x14ac:dyDescent="0.2">
      <c r="B19" s="2"/>
      <c r="C19" s="379"/>
      <c r="D19" s="3"/>
      <c r="E19" s="375"/>
      <c r="F19" s="264"/>
      <c r="G19" s="28"/>
    </row>
    <row r="20" spans="1:7" ht="21" customHeight="1" x14ac:dyDescent="0.2">
      <c r="A20" s="2"/>
      <c r="B20" s="380" t="s">
        <v>85</v>
      </c>
      <c r="C20" s="379"/>
      <c r="D20" s="3"/>
      <c r="E20" s="375"/>
      <c r="F20" s="264"/>
      <c r="G20" s="28"/>
    </row>
    <row r="21" spans="1:7" ht="15.75" customHeight="1" x14ac:dyDescent="0.2">
      <c r="B21" s="49" t="s">
        <v>86</v>
      </c>
      <c r="C21" s="376">
        <f>C14</f>
        <v>11.6</v>
      </c>
      <c r="D21" s="50" t="s">
        <v>1</v>
      </c>
      <c r="E21" s="376">
        <v>6.23</v>
      </c>
      <c r="F21" s="235" t="s">
        <v>2</v>
      </c>
      <c r="G21" s="267">
        <f>C21*E21</f>
        <v>72.268000000000001</v>
      </c>
    </row>
    <row r="22" spans="1:7" ht="15.75" customHeight="1" x14ac:dyDescent="0.2">
      <c r="A22" s="49"/>
      <c r="B22" s="268"/>
      <c r="C22" s="265"/>
      <c r="D22" s="50"/>
      <c r="E22" s="266"/>
      <c r="F22" s="235"/>
      <c r="G22" s="269"/>
    </row>
    <row r="23" spans="1:7" ht="15.75" customHeight="1" x14ac:dyDescent="0.2">
      <c r="A23" s="49"/>
      <c r="B23" s="268"/>
      <c r="C23" s="265"/>
      <c r="D23" s="50"/>
      <c r="E23" s="266"/>
      <c r="F23" s="235"/>
      <c r="G23" s="269"/>
    </row>
    <row r="24" spans="1:7" ht="15.75" customHeight="1" x14ac:dyDescent="0.2">
      <c r="A24" s="49"/>
      <c r="B24" s="268"/>
      <c r="C24" s="265"/>
      <c r="D24" s="50"/>
      <c r="E24" s="266"/>
      <c r="F24" s="235"/>
      <c r="G24" s="269"/>
    </row>
    <row r="25" spans="1:7" ht="15.75" customHeight="1" x14ac:dyDescent="0.25">
      <c r="A25" s="49"/>
      <c r="B25" s="268"/>
      <c r="C25" s="437" t="s">
        <v>23</v>
      </c>
      <c r="D25" s="437"/>
      <c r="E25" s="437"/>
      <c r="F25" s="235"/>
      <c r="G25" s="269"/>
    </row>
    <row r="26" spans="1:7" ht="13.9" customHeight="1" x14ac:dyDescent="0.2">
      <c r="A26" s="2"/>
      <c r="B26" s="49"/>
      <c r="C26" s="270"/>
      <c r="D26" s="3"/>
      <c r="E26" s="271"/>
      <c r="F26" s="235"/>
      <c r="G26" s="272"/>
    </row>
    <row r="27" spans="1:7" ht="19.5" customHeight="1" thickBot="1" x14ac:dyDescent="0.3">
      <c r="A27" s="273"/>
      <c r="B27" s="371" t="s">
        <v>87</v>
      </c>
      <c r="C27" s="274">
        <f>SUM(G21)</f>
        <v>72.268000000000001</v>
      </c>
      <c r="D27" s="364" t="str">
        <f>IF(C27&lt;E27,"&lt;","&gt;")</f>
        <v>&lt;</v>
      </c>
      <c r="E27" s="276">
        <f>G17</f>
        <v>74.819999999999993</v>
      </c>
      <c r="F27" s="275"/>
      <c r="G27" s="277"/>
    </row>
    <row r="28" spans="1:7" ht="13.9" customHeight="1" thickTop="1" x14ac:dyDescent="0.25">
      <c r="A28" s="14"/>
      <c r="B28" s="253"/>
      <c r="C28" s="278"/>
      <c r="D28" s="35"/>
      <c r="E28" s="279"/>
      <c r="F28" s="254"/>
    </row>
    <row r="29" spans="1:7" ht="13.9" customHeight="1" x14ac:dyDescent="0.25">
      <c r="A29" s="14"/>
      <c r="B29" s="253"/>
      <c r="C29" s="280"/>
      <c r="D29" s="35"/>
      <c r="E29" s="279"/>
      <c r="F29" s="254"/>
      <c r="G29" s="281"/>
    </row>
    <row r="30" spans="1:7" s="288" customFormat="1" ht="16.5" customHeight="1" x14ac:dyDescent="0.2">
      <c r="A30" s="282"/>
      <c r="B30" s="372" t="s">
        <v>88</v>
      </c>
      <c r="C30" s="284">
        <f>G21</f>
        <v>72.268000000000001</v>
      </c>
      <c r="D30" s="365" t="s">
        <v>2</v>
      </c>
      <c r="E30" s="285">
        <f>SUM(C30/G14)</f>
        <v>0.72441860465116281</v>
      </c>
      <c r="F30" s="286"/>
      <c r="G30" s="287"/>
    </row>
    <row r="31" spans="1:7" s="288" customFormat="1" ht="16.5" customHeight="1" x14ac:dyDescent="0.2">
      <c r="A31" s="282"/>
      <c r="B31" s="283"/>
      <c r="C31" s="289"/>
      <c r="D31" s="366"/>
      <c r="E31" s="290"/>
      <c r="F31" s="286"/>
      <c r="G31" s="287"/>
    </row>
    <row r="32" spans="1:7" ht="13.9" customHeight="1" x14ac:dyDescent="0.25">
      <c r="A32" s="14"/>
      <c r="B32" s="253"/>
      <c r="C32" s="280"/>
      <c r="D32" s="35"/>
      <c r="E32" s="279"/>
      <c r="F32" s="254"/>
      <c r="G32" s="281"/>
    </row>
    <row r="33" spans="1:7" ht="7.5" customHeight="1" thickBot="1" x14ac:dyDescent="0.3">
      <c r="A33" s="291"/>
      <c r="B33" s="292"/>
      <c r="C33" s="293"/>
      <c r="D33" s="367"/>
      <c r="E33" s="295"/>
      <c r="F33" s="294"/>
      <c r="G33" s="296"/>
    </row>
    <row r="34" spans="1:7" ht="18" customHeight="1" thickBot="1" x14ac:dyDescent="0.3">
      <c r="A34" s="297"/>
      <c r="B34" s="298"/>
      <c r="C34" s="299" t="s">
        <v>104</v>
      </c>
      <c r="D34" s="373" t="str">
        <f>IF(F27&lt;H27,"ein Vollgeschoss","kein Vollgeschoss")</f>
        <v>kein Vollgeschoss</v>
      </c>
      <c r="E34" s="300"/>
      <c r="F34" s="301"/>
      <c r="G34" s="302"/>
    </row>
    <row r="35" spans="1:7" ht="6" customHeight="1" x14ac:dyDescent="0.25">
      <c r="A35" s="303"/>
      <c r="B35" s="304"/>
      <c r="C35" s="305"/>
      <c r="D35" s="368"/>
      <c r="E35" s="307"/>
      <c r="F35" s="306"/>
      <c r="G35" s="308"/>
    </row>
    <row r="36" spans="1:7" ht="13.9" customHeight="1" x14ac:dyDescent="0.25">
      <c r="A36" s="309"/>
      <c r="B36" s="253"/>
      <c r="C36" s="280"/>
      <c r="D36" s="35"/>
      <c r="E36" s="279"/>
      <c r="F36" s="254"/>
      <c r="G36" s="281"/>
    </row>
    <row r="37" spans="1:7" s="195" customFormat="1" ht="13.9" customHeight="1" x14ac:dyDescent="0.2">
      <c r="A37" s="14"/>
      <c r="B37" s="14"/>
      <c r="C37" s="310"/>
      <c r="D37" s="35"/>
      <c r="E37" s="255"/>
      <c r="F37" s="254"/>
      <c r="G37" s="14"/>
    </row>
    <row r="38" spans="1:7" s="195" customFormat="1" x14ac:dyDescent="0.2">
      <c r="A38" s="37"/>
      <c r="B38" s="37"/>
      <c r="C38" s="311"/>
      <c r="D38" s="164"/>
      <c r="E38" s="312"/>
      <c r="F38" s="248"/>
      <c r="G38" s="78"/>
    </row>
    <row r="39" spans="1:7" s="195" customFormat="1" x14ac:dyDescent="0.2">
      <c r="A39" s="37"/>
      <c r="B39" s="37"/>
      <c r="C39" s="311"/>
      <c r="D39" s="164"/>
      <c r="E39" s="312"/>
      <c r="F39" s="248"/>
      <c r="G39" s="78"/>
    </row>
    <row r="40" spans="1:7" s="195" customFormat="1" x14ac:dyDescent="0.2">
      <c r="A40" s="37"/>
      <c r="B40" s="37"/>
      <c r="C40" s="311"/>
      <c r="D40" s="164"/>
      <c r="E40" s="312"/>
      <c r="F40" s="248"/>
      <c r="G40" s="37"/>
    </row>
    <row r="41" spans="1:7" s="124" customFormat="1" x14ac:dyDescent="0.2">
      <c r="B41"/>
      <c r="C41" s="48"/>
      <c r="D41" s="47"/>
      <c r="E41" s="262"/>
      <c r="F41" s="234"/>
      <c r="G41"/>
    </row>
    <row r="42" spans="1:7" x14ac:dyDescent="0.2">
      <c r="A42" t="str">
        <f>Wohnfläche_mK!A86</f>
        <v>Ostbevern, 07.11.2017/HKr</v>
      </c>
    </row>
  </sheetData>
  <mergeCells count="2">
    <mergeCell ref="A11:G11"/>
    <mergeCell ref="C25:E25"/>
  </mergeCells>
  <pageMargins left="0.95833333333333337" right="0.66666666666666663" top="0.57999999999999996" bottom="0.55000000000000004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6" workbookViewId="0">
      <selection activeCell="H19" sqref="H19"/>
    </sheetView>
  </sheetViews>
  <sheetFormatPr baseColWidth="10" defaultRowHeight="12.75" x14ac:dyDescent="0.2"/>
  <cols>
    <col min="1" max="1" width="21.7109375" customWidth="1"/>
    <col min="2" max="2" width="12.85546875" customWidth="1"/>
    <col min="3" max="3" width="12" style="80" customWidth="1"/>
    <col min="4" max="4" width="3.140625" customWidth="1"/>
    <col min="5" max="5" width="13.140625" style="80" customWidth="1"/>
    <col min="6" max="6" width="3.140625" customWidth="1"/>
    <col min="7" max="7" width="16.28515625" customWidth="1"/>
    <col min="8" max="8" width="30.140625" customWidth="1"/>
  </cols>
  <sheetData>
    <row r="1" spans="1:8" ht="15" x14ac:dyDescent="0.25">
      <c r="A1" s="227" t="str">
        <f>Wohnfläche_mK!A1</f>
        <v>Bauvorhaben :</v>
      </c>
      <c r="B1" s="228" t="str">
        <f>Wohnfläche_mK!B1</f>
        <v>Neubau eines Einfamilienhauses mit Garage</v>
      </c>
      <c r="C1" s="85"/>
    </row>
    <row r="2" spans="1:8" ht="15" x14ac:dyDescent="0.25">
      <c r="A2" s="227"/>
      <c r="B2" s="228" t="str">
        <f>Wohnfläche_mK!B2</f>
        <v>41372 Niederkrüchten, Montessoristraße</v>
      </c>
      <c r="C2" s="85"/>
    </row>
    <row r="3" spans="1:8" ht="15" x14ac:dyDescent="0.25">
      <c r="A3" s="227" t="str">
        <f>Wohnfläche_mK!A4</f>
        <v>Bauherr/ in    :</v>
      </c>
      <c r="B3" s="228" t="str">
        <f>Wohnfläche_mK!B4</f>
        <v>Ehel. Hofmann, Jennifer &amp; Andreas</v>
      </c>
      <c r="C3" s="85"/>
    </row>
    <row r="4" spans="1:8" ht="15" x14ac:dyDescent="0.25">
      <c r="A4" s="227"/>
      <c r="B4" s="228" t="str">
        <f>Wohnfläche_mK!B5</f>
        <v>41470 Neuss, Am Lichtweg 44</v>
      </c>
      <c r="C4" s="85"/>
      <c r="D4" s="62"/>
    </row>
    <row r="5" spans="1:8" s="2" customFormat="1" ht="15" customHeight="1" x14ac:dyDescent="0.2">
      <c r="A5" s="83"/>
      <c r="B5" s="83"/>
      <c r="C5" s="85"/>
      <c r="E5" s="85"/>
    </row>
    <row r="6" spans="1:8" s="124" customFormat="1" x14ac:dyDescent="0.2">
      <c r="C6" s="382" t="s">
        <v>105</v>
      </c>
      <c r="E6" s="382" t="s">
        <v>106</v>
      </c>
    </row>
    <row r="7" spans="1:8" x14ac:dyDescent="0.2">
      <c r="A7" s="62" t="s">
        <v>27</v>
      </c>
      <c r="B7" s="48"/>
      <c r="C7" s="80">
        <f>Grundstücksberechnungen!C12+(2*H13)</f>
        <v>12.299999999999999</v>
      </c>
      <c r="D7" s="381" t="s">
        <v>1</v>
      </c>
      <c r="E7" s="80">
        <f>Grundstücksberechnungen!E12+(2*H8)</f>
        <v>10.7</v>
      </c>
      <c r="F7" t="s">
        <v>2</v>
      </c>
      <c r="G7" s="190">
        <f>C7*E7</f>
        <v>131.60999999999999</v>
      </c>
      <c r="H7" s="89" t="s">
        <v>31</v>
      </c>
    </row>
    <row r="8" spans="1:8" x14ac:dyDescent="0.2">
      <c r="B8" s="48"/>
      <c r="C8" s="80">
        <f>Grundstücksberechnungen!C13+(2*H13)</f>
        <v>3.7199999999999998</v>
      </c>
      <c r="D8" s="381" t="s">
        <v>1</v>
      </c>
      <c r="E8" s="80">
        <f>Grundstücksberechnungen!E13+(2*H13)</f>
        <v>1.9350000000000001</v>
      </c>
      <c r="F8" t="s">
        <v>2</v>
      </c>
      <c r="G8" s="190">
        <f>C8*E8</f>
        <v>7.1981999999999999</v>
      </c>
      <c r="H8" s="91">
        <v>1.05</v>
      </c>
    </row>
    <row r="9" spans="1:8" x14ac:dyDescent="0.2">
      <c r="A9" s="62"/>
      <c r="B9" s="48"/>
      <c r="D9" s="80"/>
      <c r="G9" s="190"/>
      <c r="H9" s="91"/>
    </row>
    <row r="10" spans="1:8" x14ac:dyDescent="0.2">
      <c r="A10" s="62"/>
      <c r="B10" s="48"/>
      <c r="H10" s="91"/>
    </row>
    <row r="11" spans="1:8" s="84" customFormat="1" x14ac:dyDescent="0.2">
      <c r="A11" s="62" t="s">
        <v>111</v>
      </c>
      <c r="B11" s="48"/>
      <c r="C11" s="80">
        <f>Grundstücksberechnungen!C20</f>
        <v>3.25</v>
      </c>
      <c r="D11" s="80" t="str">
        <f>Grundstücksberechnungen!D20</f>
        <v>x</v>
      </c>
      <c r="E11" s="80">
        <f>Grundstücksberechnungen!E20</f>
        <v>9</v>
      </c>
      <c r="F11" t="s">
        <v>2</v>
      </c>
      <c r="G11" s="190">
        <f>C11*E11</f>
        <v>29.25</v>
      </c>
      <c r="H11" s="89" t="s">
        <v>32</v>
      </c>
    </row>
    <row r="12" spans="1:8" s="84" customFormat="1" x14ac:dyDescent="0.2">
      <c r="A12" s="62"/>
      <c r="B12" s="48"/>
      <c r="C12" s="80"/>
      <c r="D12" s="80"/>
      <c r="E12" s="80"/>
      <c r="F12"/>
      <c r="G12" s="190"/>
      <c r="H12" s="89"/>
    </row>
    <row r="13" spans="1:8" x14ac:dyDescent="0.2">
      <c r="E13" s="86" t="s">
        <v>16</v>
      </c>
      <c r="F13" s="62"/>
      <c r="G13" s="191">
        <f>SUM(G7:G11)</f>
        <v>168.0582</v>
      </c>
      <c r="H13" s="90">
        <v>0.35</v>
      </c>
    </row>
    <row r="14" spans="1:8" ht="13.5" thickBot="1" x14ac:dyDescent="0.25">
      <c r="B14" s="48"/>
      <c r="E14" s="80" t="s">
        <v>28</v>
      </c>
      <c r="F14" t="s">
        <v>2</v>
      </c>
      <c r="G14" s="192">
        <f>G13/10000</f>
        <v>1.6805819999999999E-2</v>
      </c>
    </row>
    <row r="15" spans="1:8" ht="13.5" thickBot="1" x14ac:dyDescent="0.25">
      <c r="A15" s="72" t="s">
        <v>29</v>
      </c>
      <c r="B15" s="73" t="s">
        <v>18</v>
      </c>
      <c r="C15" s="87">
        <f>G14</f>
        <v>1.6805819999999999E-2</v>
      </c>
      <c r="D15" s="73" t="s">
        <v>1</v>
      </c>
      <c r="E15" s="87">
        <v>269.7</v>
      </c>
      <c r="F15" s="73" t="s">
        <v>2</v>
      </c>
      <c r="G15" s="82">
        <f>C15*E15</f>
        <v>4.5325296539999993</v>
      </c>
    </row>
    <row r="16" spans="1:8" x14ac:dyDescent="0.2">
      <c r="A16" s="62"/>
      <c r="B16" s="37"/>
      <c r="C16" s="88"/>
      <c r="D16" s="37"/>
      <c r="E16" s="88"/>
      <c r="F16" s="37"/>
      <c r="G16" s="192"/>
    </row>
    <row r="17" spans="1:8" x14ac:dyDescent="0.2">
      <c r="A17" s="74" t="s">
        <v>20</v>
      </c>
      <c r="G17" s="26"/>
    </row>
    <row r="18" spans="1:8" x14ac:dyDescent="0.2">
      <c r="A18" s="74"/>
      <c r="G18" s="26"/>
    </row>
    <row r="19" spans="1:8" x14ac:dyDescent="0.2">
      <c r="B19" s="48" t="str">
        <f>Grundstücksberechnungen!A14</f>
        <v>gepl. Terrassen</v>
      </c>
      <c r="D19" s="48"/>
      <c r="E19" s="383" t="s">
        <v>107</v>
      </c>
      <c r="F19" t="s">
        <v>2</v>
      </c>
      <c r="G19" s="26">
        <v>64</v>
      </c>
    </row>
    <row r="20" spans="1:8" x14ac:dyDescent="0.2">
      <c r="B20" s="48"/>
      <c r="D20" s="48"/>
      <c r="E20" s="383"/>
      <c r="G20" s="26"/>
    </row>
    <row r="21" spans="1:8" x14ac:dyDescent="0.2">
      <c r="A21" s="62"/>
      <c r="B21" s="48" t="str">
        <f>Grundstücksberechnungen!A21</f>
        <v>gepl. Zufahrt</v>
      </c>
      <c r="D21" s="48"/>
      <c r="E21" s="383" t="s">
        <v>107</v>
      </c>
      <c r="F21" t="s">
        <v>2</v>
      </c>
      <c r="G21" s="26">
        <v>28</v>
      </c>
    </row>
    <row r="22" spans="1:8" x14ac:dyDescent="0.2">
      <c r="A22" s="62"/>
    </row>
    <row r="23" spans="1:8" x14ac:dyDescent="0.2">
      <c r="A23" s="62"/>
      <c r="B23" s="48" t="str">
        <f>Grundstücksberechnungen!A22</f>
        <v>gepl. Zuwegungen</v>
      </c>
      <c r="D23" s="48"/>
      <c r="E23" s="383" t="s">
        <v>107</v>
      </c>
      <c r="F23" t="s">
        <v>2</v>
      </c>
      <c r="G23" s="26">
        <v>9</v>
      </c>
    </row>
    <row r="24" spans="1:8" x14ac:dyDescent="0.2">
      <c r="A24" s="62"/>
      <c r="B24" s="48"/>
      <c r="D24" s="48"/>
      <c r="E24" s="383"/>
      <c r="G24" s="26"/>
      <c r="H24">
        <v>645</v>
      </c>
    </row>
    <row r="25" spans="1:8" x14ac:dyDescent="0.2">
      <c r="B25" s="48"/>
      <c r="E25" s="86" t="s">
        <v>16</v>
      </c>
      <c r="F25" s="62"/>
      <c r="G25" s="191">
        <f>SUM(G19:G23)</f>
        <v>101</v>
      </c>
      <c r="H25" s="26">
        <f>SUM(G13,G25)</f>
        <v>269.0582</v>
      </c>
    </row>
    <row r="26" spans="1:8" ht="13.5" thickBot="1" x14ac:dyDescent="0.25">
      <c r="B26" s="48"/>
      <c r="E26" s="80" t="s">
        <v>28</v>
      </c>
      <c r="F26" t="s">
        <v>2</v>
      </c>
      <c r="G26" s="81">
        <f>G25/10000</f>
        <v>1.01E-2</v>
      </c>
    </row>
    <row r="27" spans="1:8" ht="13.5" thickBot="1" x14ac:dyDescent="0.25">
      <c r="A27" s="72" t="s">
        <v>30</v>
      </c>
      <c r="B27" s="73" t="s">
        <v>18</v>
      </c>
      <c r="C27" s="87">
        <f>G26</f>
        <v>1.01E-2</v>
      </c>
      <c r="D27" s="73" t="s">
        <v>1</v>
      </c>
      <c r="E27" s="87">
        <v>198.8</v>
      </c>
      <c r="F27" s="73" t="s">
        <v>2</v>
      </c>
      <c r="G27" s="82">
        <f>C27*E27</f>
        <v>2.0078800000000001</v>
      </c>
      <c r="H27" s="395">
        <f>H24-H25</f>
        <v>375.9418</v>
      </c>
    </row>
    <row r="28" spans="1:8" x14ac:dyDescent="0.2">
      <c r="B28" s="48"/>
      <c r="G28" s="71"/>
    </row>
    <row r="29" spans="1:8" x14ac:dyDescent="0.2">
      <c r="B29" s="48"/>
      <c r="G29" s="71"/>
    </row>
    <row r="30" spans="1:8" x14ac:dyDescent="0.2">
      <c r="B30" s="48"/>
      <c r="G30" s="71"/>
    </row>
    <row r="31" spans="1:8" x14ac:dyDescent="0.2">
      <c r="B31" s="48"/>
      <c r="G31" s="71"/>
    </row>
    <row r="32" spans="1:8" ht="18" customHeight="1" x14ac:dyDescent="0.2">
      <c r="A32" s="438" t="s">
        <v>92</v>
      </c>
      <c r="B32" s="438"/>
      <c r="C32" s="438"/>
      <c r="D32" s="438"/>
      <c r="E32" s="438"/>
      <c r="F32" s="438"/>
      <c r="G32" s="438"/>
    </row>
    <row r="33" spans="1:7" ht="16.5" customHeight="1" x14ac:dyDescent="0.2">
      <c r="A33" s="438"/>
      <c r="B33" s="438"/>
      <c r="C33" s="438"/>
      <c r="D33" s="438"/>
      <c r="E33" s="438"/>
      <c r="F33" s="438"/>
      <c r="G33" s="438"/>
    </row>
    <row r="34" spans="1:7" x14ac:dyDescent="0.2">
      <c r="A34" s="438"/>
      <c r="B34" s="438"/>
      <c r="C34" s="438"/>
      <c r="D34" s="438"/>
      <c r="E34" s="438"/>
      <c r="F34" s="438"/>
      <c r="G34" s="438"/>
    </row>
    <row r="35" spans="1:7" x14ac:dyDescent="0.2">
      <c r="B35" s="48"/>
      <c r="G35" s="71"/>
    </row>
    <row r="36" spans="1:7" ht="14.25" x14ac:dyDescent="0.2">
      <c r="A36" s="334" t="s">
        <v>33</v>
      </c>
      <c r="B36" s="48"/>
      <c r="G36" s="71"/>
    </row>
    <row r="37" spans="1:7" ht="14.25" x14ac:dyDescent="0.2">
      <c r="A37" s="334" t="s">
        <v>36</v>
      </c>
      <c r="B37" s="48"/>
      <c r="G37" s="71"/>
    </row>
    <row r="38" spans="1:7" ht="14.25" x14ac:dyDescent="0.2">
      <c r="A38" s="334" t="s">
        <v>38</v>
      </c>
      <c r="B38" s="48"/>
      <c r="G38" s="71"/>
    </row>
    <row r="39" spans="1:7" x14ac:dyDescent="0.2">
      <c r="A39" t="str">
        <f>'Umbauter Raum_oK'!A44</f>
        <v>Ostbevern, 07.11.2017/HKr</v>
      </c>
      <c r="B39" s="48"/>
      <c r="G39" s="71"/>
    </row>
    <row r="40" spans="1:7" x14ac:dyDescent="0.2">
      <c r="A40" s="62"/>
    </row>
    <row r="41" spans="1:7" x14ac:dyDescent="0.2">
      <c r="A41" s="37"/>
      <c r="B41" s="37"/>
      <c r="C41" s="88"/>
      <c r="D41" s="37"/>
      <c r="E41" s="88"/>
      <c r="F41" s="37"/>
      <c r="G41" s="78"/>
    </row>
  </sheetData>
  <mergeCells count="1">
    <mergeCell ref="A32:G3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13" workbookViewId="0">
      <selection activeCell="G40" sqref="G40"/>
    </sheetView>
  </sheetViews>
  <sheetFormatPr baseColWidth="10" defaultRowHeight="12.75" x14ac:dyDescent="0.2"/>
  <cols>
    <col min="1" max="1" width="18.28515625" customWidth="1"/>
    <col min="2" max="2" width="7.42578125" customWidth="1"/>
    <col min="3" max="3" width="4.7109375" customWidth="1"/>
    <col min="4" max="4" width="7.7109375" customWidth="1"/>
    <col min="5" max="5" width="7.140625" customWidth="1"/>
    <col min="6" max="6" width="4.42578125" customWidth="1"/>
    <col min="9" max="9" width="7.28515625" customWidth="1"/>
  </cols>
  <sheetData>
    <row r="1" spans="1:9" ht="15" x14ac:dyDescent="0.25">
      <c r="A1" s="227" t="str">
        <f>Wohnfläche_mK!A1</f>
        <v>Bauvorhaben :</v>
      </c>
      <c r="B1" s="228" t="str">
        <f>Wohnfläche_mK!B1</f>
        <v>Neubau eines Einfamilienhauses mit Garage</v>
      </c>
      <c r="C1" s="85"/>
      <c r="D1" s="2"/>
      <c r="E1" s="85"/>
      <c r="F1" s="2"/>
      <c r="G1" s="2"/>
      <c r="H1" s="2"/>
      <c r="I1" s="2"/>
    </row>
    <row r="2" spans="1:9" ht="15" x14ac:dyDescent="0.25">
      <c r="A2" s="227"/>
      <c r="B2" s="228" t="str">
        <f>Wohnfläche_mK!B2</f>
        <v>41372 Niederkrüchten, Montessoristraße</v>
      </c>
      <c r="C2" s="85"/>
      <c r="D2" s="2"/>
      <c r="E2" s="85"/>
      <c r="F2" s="2"/>
      <c r="G2" s="2"/>
      <c r="H2" s="2"/>
      <c r="I2" s="2"/>
    </row>
    <row r="3" spans="1:9" ht="15" x14ac:dyDescent="0.25">
      <c r="A3" s="227"/>
      <c r="B3" s="228"/>
      <c r="C3" s="85"/>
      <c r="D3" s="2"/>
      <c r="E3" s="85"/>
      <c r="F3" s="2"/>
      <c r="G3" s="2"/>
      <c r="H3" s="2"/>
      <c r="I3" s="2"/>
    </row>
    <row r="4" spans="1:9" ht="15" x14ac:dyDescent="0.25">
      <c r="A4" s="227" t="str">
        <f>Wohnfläche_mK!A4</f>
        <v>Bauherr/ in    :</v>
      </c>
      <c r="B4" s="228" t="str">
        <f>Wohnfläche_mK!B4</f>
        <v>Ehel. Hofmann, Jennifer &amp; Andreas</v>
      </c>
      <c r="C4" s="85"/>
      <c r="D4" s="2"/>
      <c r="E4" s="85"/>
      <c r="F4" s="2"/>
      <c r="G4" s="2"/>
      <c r="H4" s="2"/>
      <c r="I4" s="2"/>
    </row>
    <row r="5" spans="1:9" ht="15" x14ac:dyDescent="0.25">
      <c r="A5" s="227"/>
      <c r="B5" s="228" t="str">
        <f>Wohnfläche_mK!B5</f>
        <v>41470 Neuss, Am Lichtweg 44</v>
      </c>
      <c r="C5" s="85"/>
      <c r="D5" s="7"/>
      <c r="E5" s="85"/>
      <c r="F5" s="2"/>
      <c r="G5" s="2"/>
      <c r="H5" s="2"/>
      <c r="I5" s="2"/>
    </row>
    <row r="6" spans="1:9" x14ac:dyDescent="0.2">
      <c r="A6" s="83"/>
      <c r="B6" s="83"/>
      <c r="C6" s="80"/>
      <c r="D6" s="62"/>
      <c r="E6" s="80"/>
    </row>
    <row r="7" spans="1:9" x14ac:dyDescent="0.2">
      <c r="A7" s="83"/>
      <c r="B7" s="83"/>
      <c r="C7" s="80"/>
      <c r="D7" s="62"/>
      <c r="E7" s="80"/>
    </row>
    <row r="8" spans="1:9" ht="14.25" x14ac:dyDescent="0.2">
      <c r="A8" s="83"/>
      <c r="B8" s="83"/>
      <c r="C8" s="85"/>
      <c r="D8" s="2"/>
      <c r="E8" s="85"/>
      <c r="F8" s="2"/>
      <c r="G8" s="2"/>
      <c r="H8" s="2"/>
      <c r="I8" s="2"/>
    </row>
    <row r="9" spans="1:9" x14ac:dyDescent="0.2">
      <c r="A9" s="439" t="s">
        <v>81</v>
      </c>
      <c r="B9" s="440"/>
      <c r="C9" s="440"/>
      <c r="D9" s="440"/>
      <c r="E9" s="440"/>
      <c r="F9" s="440"/>
      <c r="G9" s="440"/>
      <c r="H9" s="440"/>
      <c r="I9" s="440"/>
    </row>
    <row r="10" spans="1:9" x14ac:dyDescent="0.2">
      <c r="A10" s="440"/>
      <c r="B10" s="440"/>
      <c r="C10" s="440"/>
      <c r="D10" s="440"/>
      <c r="E10" s="440"/>
      <c r="F10" s="440"/>
      <c r="G10" s="440"/>
      <c r="H10" s="440"/>
      <c r="I10" s="440"/>
    </row>
    <row r="11" spans="1:9" x14ac:dyDescent="0.2">
      <c r="A11" s="440"/>
      <c r="B11" s="440"/>
      <c r="C11" s="440"/>
      <c r="D11" s="440"/>
      <c r="E11" s="440"/>
      <c r="F11" s="440"/>
      <c r="G11" s="440"/>
      <c r="H11" s="440"/>
      <c r="I11" s="440"/>
    </row>
    <row r="12" spans="1:9" x14ac:dyDescent="0.2">
      <c r="A12" s="440"/>
      <c r="B12" s="440"/>
      <c r="C12" s="440"/>
      <c r="D12" s="440"/>
      <c r="E12" s="440"/>
      <c r="F12" s="440"/>
      <c r="G12" s="440"/>
      <c r="H12" s="440"/>
      <c r="I12" s="440"/>
    </row>
    <row r="13" spans="1:9" x14ac:dyDescent="0.2">
      <c r="A13" s="62"/>
      <c r="B13" s="48"/>
      <c r="C13" s="80"/>
      <c r="D13" s="48"/>
      <c r="E13" s="80"/>
      <c r="G13" s="190"/>
      <c r="H13" s="194"/>
    </row>
    <row r="14" spans="1:9" x14ac:dyDescent="0.2">
      <c r="A14" s="62" t="s">
        <v>73</v>
      </c>
      <c r="B14" s="226">
        <v>2</v>
      </c>
      <c r="C14" s="80"/>
      <c r="D14" s="48"/>
      <c r="E14" s="80"/>
      <c r="G14" s="190"/>
      <c r="H14" s="194"/>
    </row>
    <row r="15" spans="1:9" x14ac:dyDescent="0.2">
      <c r="A15" s="62"/>
      <c r="B15" s="226"/>
      <c r="C15" s="80"/>
      <c r="D15" s="48"/>
      <c r="E15" s="80"/>
      <c r="G15" s="190"/>
      <c r="H15" s="194"/>
    </row>
    <row r="16" spans="1:9" x14ac:dyDescent="0.2">
      <c r="A16" s="62" t="s">
        <v>74</v>
      </c>
      <c r="B16" s="226">
        <v>0.5</v>
      </c>
      <c r="C16" s="80"/>
      <c r="D16" s="48"/>
      <c r="E16" s="80"/>
      <c r="G16" s="190"/>
      <c r="H16" s="194"/>
    </row>
    <row r="17" spans="1:9" x14ac:dyDescent="0.2">
      <c r="A17" s="62"/>
      <c r="B17" s="48"/>
      <c r="C17" s="80"/>
      <c r="D17" s="48"/>
      <c r="E17" s="80"/>
      <c r="G17" s="190"/>
      <c r="H17" s="194"/>
    </row>
    <row r="18" spans="1:9" x14ac:dyDescent="0.2">
      <c r="A18" s="62"/>
      <c r="B18" s="48"/>
      <c r="C18" s="80"/>
      <c r="D18" s="48"/>
      <c r="E18" s="80"/>
      <c r="G18" s="190"/>
      <c r="H18" s="194"/>
    </row>
    <row r="19" spans="1:9" ht="14.25" x14ac:dyDescent="0.2">
      <c r="A19" s="207" t="s">
        <v>75</v>
      </c>
      <c r="B19" s="201"/>
      <c r="C19" s="201"/>
      <c r="D19" s="201"/>
      <c r="E19" s="198"/>
      <c r="F19" s="197"/>
      <c r="G19" s="197" t="s">
        <v>61</v>
      </c>
      <c r="H19" s="197" t="s">
        <v>62</v>
      </c>
      <c r="I19" s="197"/>
    </row>
    <row r="20" spans="1:9" ht="14.25" x14ac:dyDescent="0.2">
      <c r="A20" s="197"/>
      <c r="B20" s="214"/>
      <c r="C20" s="215"/>
      <c r="D20" s="216"/>
      <c r="E20" s="213"/>
      <c r="F20" s="202"/>
      <c r="G20" s="202"/>
      <c r="H20" s="202"/>
      <c r="I20" s="202"/>
    </row>
    <row r="21" spans="1:9" ht="14.25" x14ac:dyDescent="0.2">
      <c r="A21" s="217" t="s">
        <v>57</v>
      </c>
      <c r="B21" s="218"/>
      <c r="C21" s="219"/>
      <c r="D21" s="220"/>
      <c r="E21" s="200">
        <v>2</v>
      </c>
      <c r="F21" s="197"/>
      <c r="G21" s="198">
        <v>2.5</v>
      </c>
      <c r="H21" s="198">
        <f t="shared" ref="H21:H27" si="0">E21*G21</f>
        <v>5</v>
      </c>
      <c r="I21" s="197"/>
    </row>
    <row r="22" spans="1:9" ht="14.25" x14ac:dyDescent="0.2">
      <c r="A22" s="217" t="s">
        <v>63</v>
      </c>
      <c r="B22" s="214"/>
      <c r="C22" s="215"/>
      <c r="D22" s="216"/>
      <c r="E22" s="200">
        <v>0</v>
      </c>
      <c r="F22" s="197"/>
      <c r="G22" s="198">
        <v>0.8</v>
      </c>
      <c r="H22" s="198">
        <f t="shared" si="0"/>
        <v>0</v>
      </c>
      <c r="I22" s="197"/>
    </row>
    <row r="23" spans="1:9" ht="14.25" x14ac:dyDescent="0.2">
      <c r="A23" s="217" t="s">
        <v>76</v>
      </c>
      <c r="B23" s="218"/>
      <c r="C23" s="219"/>
      <c r="D23" s="220"/>
      <c r="E23" s="200">
        <v>2</v>
      </c>
      <c r="F23" s="197"/>
      <c r="G23" s="198">
        <v>0.6</v>
      </c>
      <c r="H23" s="198">
        <f t="shared" si="0"/>
        <v>1.2</v>
      </c>
      <c r="I23" s="197"/>
    </row>
    <row r="24" spans="1:9" ht="14.25" x14ac:dyDescent="0.2">
      <c r="A24" s="217" t="s">
        <v>77</v>
      </c>
      <c r="B24" s="214"/>
      <c r="C24" s="215"/>
      <c r="D24" s="216"/>
      <c r="E24" s="200">
        <v>1</v>
      </c>
      <c r="F24" s="197"/>
      <c r="G24" s="198">
        <v>0.8</v>
      </c>
      <c r="H24" s="198">
        <f t="shared" si="0"/>
        <v>0.8</v>
      </c>
      <c r="I24" s="197"/>
    </row>
    <row r="25" spans="1:9" ht="14.25" x14ac:dyDescent="0.2">
      <c r="A25" s="217" t="s">
        <v>78</v>
      </c>
      <c r="B25" s="218"/>
      <c r="C25" s="219"/>
      <c r="D25" s="220"/>
      <c r="E25" s="200">
        <v>2</v>
      </c>
      <c r="F25" s="197"/>
      <c r="G25" s="198">
        <v>0.5</v>
      </c>
      <c r="H25" s="198">
        <f t="shared" si="0"/>
        <v>1</v>
      </c>
      <c r="I25" s="197"/>
    </row>
    <row r="26" spans="1:9" ht="14.25" x14ac:dyDescent="0.2">
      <c r="A26" s="217" t="s">
        <v>79</v>
      </c>
      <c r="B26" s="214"/>
      <c r="C26" s="215"/>
      <c r="D26" s="216"/>
      <c r="E26" s="200">
        <v>2</v>
      </c>
      <c r="F26" s="197"/>
      <c r="G26" s="198">
        <v>0.8</v>
      </c>
      <c r="H26" s="198">
        <f t="shared" si="0"/>
        <v>1.6</v>
      </c>
      <c r="I26" s="197"/>
    </row>
    <row r="27" spans="1:9" ht="14.25" x14ac:dyDescent="0.2">
      <c r="A27" s="217" t="s">
        <v>80</v>
      </c>
      <c r="B27" s="221"/>
      <c r="C27" s="222"/>
      <c r="D27" s="223"/>
      <c r="E27" s="200">
        <v>1</v>
      </c>
      <c r="F27" s="197"/>
      <c r="G27" s="198">
        <v>0.8</v>
      </c>
      <c r="H27" s="198">
        <f t="shared" si="0"/>
        <v>0.8</v>
      </c>
      <c r="I27" s="197"/>
    </row>
    <row r="28" spans="1:9" ht="14.25" x14ac:dyDescent="0.2">
      <c r="A28" s="196"/>
      <c r="B28" s="37"/>
      <c r="C28" s="37"/>
      <c r="D28" s="37"/>
      <c r="E28" s="203"/>
      <c r="F28" s="201"/>
      <c r="G28" s="201"/>
      <c r="H28" s="201"/>
      <c r="I28" s="201"/>
    </row>
    <row r="29" spans="1:9" ht="15" x14ac:dyDescent="0.25">
      <c r="A29" s="199" t="s">
        <v>64</v>
      </c>
      <c r="B29" s="197"/>
      <c r="C29" s="197"/>
      <c r="D29" s="197"/>
      <c r="E29" s="198"/>
      <c r="F29" s="197"/>
      <c r="G29" s="197"/>
      <c r="H29" s="197"/>
      <c r="I29" s="197"/>
    </row>
    <row r="30" spans="1:9" ht="15" x14ac:dyDescent="0.25">
      <c r="A30" s="204"/>
      <c r="B30" s="37"/>
      <c r="C30" s="37"/>
      <c r="D30" s="37"/>
      <c r="E30" s="205"/>
      <c r="F30" s="206"/>
      <c r="G30" s="208" t="s">
        <v>65</v>
      </c>
      <c r="H30" s="209">
        <f>SUM(H21:H29)</f>
        <v>10.4</v>
      </c>
      <c r="I30" s="208" t="s">
        <v>66</v>
      </c>
    </row>
    <row r="31" spans="1:9" ht="14.25" x14ac:dyDescent="0.2">
      <c r="A31" s="196"/>
      <c r="B31" s="210"/>
      <c r="C31" s="212"/>
      <c r="D31" s="211"/>
      <c r="E31" s="198"/>
      <c r="F31" s="197"/>
      <c r="G31" s="197"/>
      <c r="H31" s="197"/>
      <c r="I31" s="197"/>
    </row>
    <row r="32" spans="1:9" ht="15" x14ac:dyDescent="0.25">
      <c r="A32" s="204" t="s">
        <v>67</v>
      </c>
      <c r="B32" s="224">
        <f>B16</f>
        <v>0.5</v>
      </c>
      <c r="C32" s="224" t="s">
        <v>1</v>
      </c>
      <c r="D32" s="225">
        <f>SQRT(H30)</f>
        <v>3.2249030993194201</v>
      </c>
      <c r="E32" s="205"/>
      <c r="F32" s="206"/>
      <c r="G32" s="206"/>
      <c r="H32" s="206"/>
      <c r="I32" s="206"/>
    </row>
    <row r="33" spans="1:9" ht="14.25" x14ac:dyDescent="0.2">
      <c r="A33" s="196"/>
      <c r="B33" s="210"/>
      <c r="C33" s="212"/>
      <c r="D33" s="211"/>
      <c r="E33" s="198"/>
      <c r="F33" s="197"/>
      <c r="G33" s="197"/>
      <c r="H33" s="197"/>
      <c r="I33" s="197"/>
    </row>
    <row r="34" spans="1:9" ht="14.25" x14ac:dyDescent="0.2">
      <c r="A34" s="2"/>
      <c r="E34" s="47"/>
    </row>
    <row r="35" spans="1:9" ht="14.25" x14ac:dyDescent="0.2">
      <c r="A35" s="2" t="s">
        <v>68</v>
      </c>
      <c r="E35" s="47"/>
    </row>
    <row r="36" spans="1:9" ht="14.25" x14ac:dyDescent="0.2">
      <c r="A36" s="2"/>
      <c r="E36" s="47"/>
    </row>
    <row r="37" spans="1:9" ht="15" x14ac:dyDescent="0.25">
      <c r="A37" s="7" t="s">
        <v>69</v>
      </c>
      <c r="B37" s="193">
        <f>B32*D32</f>
        <v>1.61245154965971</v>
      </c>
      <c r="C37" s="62" t="s">
        <v>70</v>
      </c>
      <c r="E37" s="47"/>
    </row>
    <row r="38" spans="1:9" ht="14.25" x14ac:dyDescent="0.2">
      <c r="A38" s="2" t="s">
        <v>71</v>
      </c>
      <c r="E38" s="47"/>
    </row>
    <row r="39" spans="1:9" ht="14.25" x14ac:dyDescent="0.2">
      <c r="A39" s="2"/>
      <c r="E39" s="47"/>
    </row>
    <row r="40" spans="1:9" ht="15" x14ac:dyDescent="0.25">
      <c r="A40" s="7" t="s">
        <v>72</v>
      </c>
      <c r="E40" s="47"/>
    </row>
    <row r="41" spans="1:9" ht="15" x14ac:dyDescent="0.25">
      <c r="A41" s="7"/>
      <c r="E41" s="47"/>
    </row>
    <row r="42" spans="1:9" x14ac:dyDescent="0.2">
      <c r="A42" s="124" t="s">
        <v>33</v>
      </c>
      <c r="B42" s="48"/>
      <c r="C42" s="80"/>
      <c r="E42" s="80"/>
      <c r="G42" s="71"/>
    </row>
    <row r="43" spans="1:9" x14ac:dyDescent="0.2">
      <c r="A43" s="124" t="s">
        <v>36</v>
      </c>
      <c r="B43" s="48"/>
      <c r="C43" s="80"/>
      <c r="E43" s="80"/>
      <c r="G43" s="71"/>
    </row>
    <row r="44" spans="1:9" x14ac:dyDescent="0.2">
      <c r="A44" s="124" t="s">
        <v>38</v>
      </c>
      <c r="B44" s="48"/>
      <c r="C44" s="80"/>
      <c r="E44" s="80"/>
      <c r="G44" s="71"/>
    </row>
    <row r="45" spans="1:9" x14ac:dyDescent="0.2">
      <c r="B45" s="48"/>
      <c r="C45" s="80"/>
      <c r="E45" s="80"/>
      <c r="G45" s="71"/>
    </row>
    <row r="46" spans="1:9" x14ac:dyDescent="0.2">
      <c r="A46" s="195" t="str">
        <f>Regenwasserabfluss!A39</f>
        <v>Ostbevern, 07.11.2017/HKr</v>
      </c>
      <c r="C46" s="80"/>
      <c r="E46" s="80"/>
    </row>
    <row r="47" spans="1:9" x14ac:dyDescent="0.2">
      <c r="A47" s="37"/>
      <c r="B47" s="37"/>
      <c r="C47" s="88"/>
      <c r="D47" s="37"/>
      <c r="E47" s="88"/>
      <c r="F47" s="37"/>
      <c r="G47" s="78"/>
    </row>
  </sheetData>
  <mergeCells count="1">
    <mergeCell ref="A9:I1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topLeftCell="A4" zoomScale="115" zoomScaleNormal="115" workbookViewId="0">
      <selection activeCell="E34" sqref="E34"/>
    </sheetView>
  </sheetViews>
  <sheetFormatPr baseColWidth="10" defaultRowHeight="12.75" x14ac:dyDescent="0.2"/>
  <cols>
    <col min="1" max="1" width="22.85546875" customWidth="1"/>
    <col min="2" max="2" width="11.28515625" customWidth="1"/>
    <col min="3" max="3" width="12.7109375" bestFit="1" customWidth="1"/>
    <col min="4" max="4" width="2.140625" customWidth="1"/>
    <col min="5" max="5" width="14.85546875" bestFit="1" customWidth="1"/>
    <col min="6" max="6" width="2.140625" customWidth="1"/>
    <col min="7" max="7" width="16.28515625" customWidth="1"/>
  </cols>
  <sheetData>
    <row r="1" spans="1:40" ht="15" x14ac:dyDescent="0.25">
      <c r="A1" s="7" t="str">
        <f>Wohnfläche_mK!A1</f>
        <v>Bauvorhaben :</v>
      </c>
      <c r="B1" s="123" t="str">
        <f>Wohnfläche_mK!B1</f>
        <v>Neubau eines Einfamilienhauses mit Garage</v>
      </c>
      <c r="C1" s="62"/>
      <c r="D1" s="62"/>
      <c r="E1" s="62"/>
    </row>
    <row r="2" spans="1:40" ht="15" x14ac:dyDescent="0.25">
      <c r="A2" s="7"/>
      <c r="B2" s="123" t="str">
        <f>Wohnfläche_mK!B2</f>
        <v>41372 Niederkrüchten, Montessoristraße</v>
      </c>
      <c r="C2" s="62"/>
      <c r="D2" s="62"/>
      <c r="E2" s="62"/>
    </row>
    <row r="3" spans="1:40" ht="15" x14ac:dyDescent="0.25">
      <c r="A3" s="7" t="str">
        <f>Wohnfläche_mK!A4</f>
        <v>Bauherr/ in    :</v>
      </c>
      <c r="B3" s="123" t="str">
        <f>Wohnfläche_mK!B4</f>
        <v>Ehel. Hofmann, Jennifer &amp; Andreas</v>
      </c>
      <c r="C3" s="62"/>
      <c r="D3" s="62"/>
      <c r="E3" s="62"/>
    </row>
    <row r="4" spans="1:40" ht="15" x14ac:dyDescent="0.25">
      <c r="A4" s="7"/>
      <c r="B4" s="123" t="str">
        <f>Wohnfläche_mK!B5</f>
        <v>41470 Neuss, Am Lichtweg 44</v>
      </c>
      <c r="C4" s="62"/>
      <c r="D4" s="62"/>
    </row>
    <row r="5" spans="1:40" x14ac:dyDescent="0.2">
      <c r="A5" s="62"/>
      <c r="B5" s="62"/>
    </row>
    <row r="6" spans="1:40" x14ac:dyDescent="0.2">
      <c r="A6" s="62"/>
      <c r="B6" s="69" t="s">
        <v>11</v>
      </c>
      <c r="C6" s="69"/>
      <c r="D6" s="1"/>
      <c r="E6" s="1"/>
      <c r="F6" s="70" t="s">
        <v>2</v>
      </c>
      <c r="G6" s="151">
        <v>595</v>
      </c>
    </row>
    <row r="7" spans="1:40" x14ac:dyDescent="0.2">
      <c r="A7" s="62" t="s">
        <v>12</v>
      </c>
      <c r="B7" s="138"/>
      <c r="C7" s="139"/>
      <c r="D7" s="139"/>
      <c r="E7" s="150"/>
      <c r="F7" s="149"/>
      <c r="G7" s="149"/>
    </row>
    <row r="8" spans="1:40" x14ac:dyDescent="0.2">
      <c r="A8" s="62"/>
      <c r="B8" s="69" t="s">
        <v>13</v>
      </c>
      <c r="C8" s="1"/>
      <c r="D8" s="1"/>
      <c r="E8" s="1"/>
      <c r="F8" s="70" t="s">
        <v>2</v>
      </c>
      <c r="G8" s="152">
        <v>0.4</v>
      </c>
    </row>
    <row r="9" spans="1:40" x14ac:dyDescent="0.2">
      <c r="A9" s="62"/>
      <c r="B9" s="69" t="s">
        <v>14</v>
      </c>
      <c r="C9" s="1"/>
      <c r="D9" s="1"/>
      <c r="E9" s="1"/>
      <c r="F9" s="70" t="s">
        <v>2</v>
      </c>
      <c r="G9" s="152">
        <v>0.8</v>
      </c>
    </row>
    <row r="10" spans="1:40" x14ac:dyDescent="0.2">
      <c r="A10" s="75"/>
      <c r="B10" s="76"/>
      <c r="C10" s="37"/>
      <c r="D10" s="37"/>
      <c r="E10" s="37"/>
      <c r="F10" s="37"/>
      <c r="G10" s="37"/>
    </row>
    <row r="11" spans="1:40" ht="13.5" thickBot="1" x14ac:dyDescent="0.25">
      <c r="A11" s="108" t="s">
        <v>15</v>
      </c>
      <c r="B11" s="108"/>
      <c r="C11" s="109"/>
      <c r="D11" s="109"/>
      <c r="E11" s="109"/>
      <c r="F11" s="109"/>
      <c r="G11" s="10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</row>
    <row r="12" spans="1:40" s="175" customFormat="1" x14ac:dyDescent="0.2">
      <c r="A12" s="176" t="s">
        <v>51</v>
      </c>
      <c r="B12" s="177"/>
      <c r="C12" s="178">
        <f>'Umbauter Raum_oK'!D11</f>
        <v>11.6</v>
      </c>
      <c r="D12" s="179" t="str">
        <f>'Umbauter Raum_oK'!E11</f>
        <v>x</v>
      </c>
      <c r="E12" s="180">
        <f>'Umbauter Raum_oK'!F11</f>
        <v>8.6</v>
      </c>
      <c r="F12" s="149" t="s">
        <v>2</v>
      </c>
      <c r="G12" s="181">
        <f>C12*E12</f>
        <v>99.759999999999991</v>
      </c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</row>
    <row r="13" spans="1:40" s="175" customFormat="1" x14ac:dyDescent="0.2">
      <c r="A13" s="176"/>
      <c r="B13" s="177"/>
      <c r="C13" s="178">
        <f>'Umbauter Raum_oK'!D12</f>
        <v>3.02</v>
      </c>
      <c r="D13" s="179" t="str">
        <f>'Umbauter Raum_oK'!E12</f>
        <v>x</v>
      </c>
      <c r="E13" s="180">
        <f>'Umbauter Raum_oK'!F12</f>
        <v>1.2350000000000001</v>
      </c>
      <c r="F13" s="149" t="s">
        <v>2</v>
      </c>
      <c r="G13" s="181">
        <f>C13*E13</f>
        <v>3.7297000000000002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</row>
    <row r="14" spans="1:40" s="175" customFormat="1" x14ac:dyDescent="0.2">
      <c r="A14" s="429" t="s">
        <v>116</v>
      </c>
      <c r="B14" s="149"/>
      <c r="C14" s="178"/>
      <c r="D14" s="179"/>
      <c r="E14" s="430" t="s">
        <v>107</v>
      </c>
      <c r="F14" s="149" t="s">
        <v>2</v>
      </c>
      <c r="G14" s="181">
        <v>64</v>
      </c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</row>
    <row r="15" spans="1:40" s="175" customFormat="1" x14ac:dyDescent="0.2">
      <c r="A15" s="176"/>
      <c r="B15" s="149"/>
      <c r="C15" s="178"/>
      <c r="D15" s="179"/>
      <c r="E15" s="180"/>
      <c r="F15" s="149"/>
      <c r="G15" s="181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</row>
    <row r="16" spans="1:40" s="175" customFormat="1" ht="13.5" thickBot="1" x14ac:dyDescent="0.25">
      <c r="A16" s="176"/>
      <c r="B16" s="149"/>
      <c r="C16" s="149"/>
      <c r="D16" s="149"/>
      <c r="E16" s="182" t="s">
        <v>16</v>
      </c>
      <c r="F16" s="183" t="s">
        <v>2</v>
      </c>
      <c r="G16" s="184">
        <f>SUM(G12:G15)</f>
        <v>167.48969999999997</v>
      </c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</row>
    <row r="17" spans="1:40" ht="13.5" thickBot="1" x14ac:dyDescent="0.25">
      <c r="A17" s="105" t="s">
        <v>17</v>
      </c>
      <c r="B17" s="106" t="s">
        <v>18</v>
      </c>
      <c r="C17" s="128">
        <f>G16</f>
        <v>167.48969999999997</v>
      </c>
      <c r="D17" s="106" t="s">
        <v>19</v>
      </c>
      <c r="E17" s="128">
        <f>G6</f>
        <v>595</v>
      </c>
      <c r="F17" s="106" t="s">
        <v>2</v>
      </c>
      <c r="G17" s="107">
        <f>C17/E17</f>
        <v>0.28149529411764701</v>
      </c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</row>
    <row r="18" spans="1:40" ht="13.5" thickBot="1" x14ac:dyDescent="0.25">
      <c r="A18" s="104" t="s">
        <v>20</v>
      </c>
      <c r="B18" s="100"/>
      <c r="C18" s="100"/>
      <c r="D18" s="100"/>
      <c r="E18" s="100"/>
      <c r="F18" s="100"/>
      <c r="G18" s="100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</row>
    <row r="19" spans="1:40" s="175" customFormat="1" x14ac:dyDescent="0.2">
      <c r="A19" s="177"/>
      <c r="B19" s="149"/>
      <c r="C19" s="185"/>
      <c r="D19" s="185"/>
      <c r="E19" s="186"/>
      <c r="F19" s="149"/>
      <c r="G19" s="181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</row>
    <row r="20" spans="1:40" s="175" customFormat="1" x14ac:dyDescent="0.2">
      <c r="A20" s="177" t="str">
        <f>'Umbauter Raum_oK'!A14</f>
        <v>gepl. Garage</v>
      </c>
      <c r="B20" s="149"/>
      <c r="C20" s="185">
        <f>'Umbauter Raum_oK'!D14</f>
        <v>3.25</v>
      </c>
      <c r="D20" s="185" t="str">
        <f>'Umbauter Raum_oK'!E14</f>
        <v>x</v>
      </c>
      <c r="E20" s="186">
        <f>'Umbauter Raum_oK'!F14</f>
        <v>9</v>
      </c>
      <c r="F20" s="149" t="s">
        <v>2</v>
      </c>
      <c r="G20" s="181">
        <f>C20*E20</f>
        <v>29.25</v>
      </c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</row>
    <row r="21" spans="1:40" s="175" customFormat="1" x14ac:dyDescent="0.2">
      <c r="A21" s="177" t="s">
        <v>43</v>
      </c>
      <c r="B21" s="149"/>
      <c r="C21" s="185">
        <v>3.02</v>
      </c>
      <c r="D21" s="443" t="s">
        <v>1</v>
      </c>
      <c r="E21" s="186">
        <v>9.24</v>
      </c>
      <c r="F21" s="149" t="s">
        <v>2</v>
      </c>
      <c r="G21" s="181">
        <f t="shared" ref="G21:G22" si="0">C21*E21</f>
        <v>27.904800000000002</v>
      </c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</row>
    <row r="22" spans="1:40" s="175" customFormat="1" x14ac:dyDescent="0.2">
      <c r="A22" s="177" t="s">
        <v>115</v>
      </c>
      <c r="B22" s="149"/>
      <c r="C22" s="185">
        <v>6.2</v>
      </c>
      <c r="D22" s="443" t="s">
        <v>1</v>
      </c>
      <c r="E22" s="186">
        <v>1.5</v>
      </c>
      <c r="F22" s="149" t="s">
        <v>2</v>
      </c>
      <c r="G22" s="181">
        <f t="shared" si="0"/>
        <v>9.3000000000000007</v>
      </c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</row>
    <row r="23" spans="1:40" ht="13.5" thickBot="1" x14ac:dyDescent="0.25">
      <c r="A23" s="187"/>
      <c r="B23" s="187"/>
      <c r="C23" s="187"/>
      <c r="D23" s="187"/>
      <c r="E23" s="188" t="s">
        <v>16</v>
      </c>
      <c r="F23" s="187" t="s">
        <v>2</v>
      </c>
      <c r="G23" s="189">
        <f>SUM(G20:G21)</f>
        <v>57.154800000000002</v>
      </c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</row>
    <row r="24" spans="1:40" ht="13.5" thickBot="1" x14ac:dyDescent="0.25">
      <c r="A24" s="99" t="s">
        <v>114</v>
      </c>
      <c r="B24" s="100"/>
      <c r="C24" s="101"/>
      <c r="D24" s="102"/>
      <c r="E24" s="101"/>
      <c r="F24" s="100"/>
      <c r="G24" s="103">
        <v>0.6</v>
      </c>
    </row>
    <row r="25" spans="1:40" ht="13.5" thickBot="1" x14ac:dyDescent="0.25">
      <c r="A25" s="110" t="s">
        <v>41</v>
      </c>
      <c r="B25" s="111"/>
      <c r="C25" s="127">
        <f>G23+G16</f>
        <v>224.64449999999997</v>
      </c>
      <c r="D25" s="112" t="s">
        <v>19</v>
      </c>
      <c r="E25" s="127">
        <f>G6</f>
        <v>595</v>
      </c>
      <c r="F25" s="111" t="s">
        <v>2</v>
      </c>
      <c r="G25" s="113">
        <f>C25/E25</f>
        <v>0.37755378151260499</v>
      </c>
      <c r="H25" s="122">
        <f>C25/E25</f>
        <v>0.37755378151260499</v>
      </c>
    </row>
    <row r="26" spans="1:40" ht="13.5" thickBot="1" x14ac:dyDescent="0.25">
      <c r="A26" s="73"/>
      <c r="B26" s="100"/>
      <c r="C26" s="100"/>
      <c r="D26" s="100"/>
      <c r="E26" s="100"/>
      <c r="F26" s="100"/>
      <c r="G26" s="100"/>
      <c r="H26" s="113"/>
    </row>
    <row r="27" spans="1:40" x14ac:dyDescent="0.2">
      <c r="C27" s="48" t="s">
        <v>21</v>
      </c>
      <c r="F27" t="s">
        <v>2</v>
      </c>
      <c r="G27" s="125">
        <f>SUM(G12:G12)</f>
        <v>99.759999999999991</v>
      </c>
    </row>
    <row r="28" spans="1:40" x14ac:dyDescent="0.2">
      <c r="C28" s="48" t="s">
        <v>22</v>
      </c>
      <c r="E28" s="130" t="s">
        <v>54</v>
      </c>
      <c r="F28" t="s">
        <v>2</v>
      </c>
      <c r="G28" s="125">
        <v>0</v>
      </c>
    </row>
    <row r="29" spans="1:40" ht="13.5" thickBot="1" x14ac:dyDescent="0.25">
      <c r="A29" s="98"/>
      <c r="E29" s="69" t="s">
        <v>16</v>
      </c>
      <c r="F29" s="1" t="s">
        <v>2</v>
      </c>
      <c r="G29" s="126">
        <f>SUM(G27:G28)</f>
        <v>99.759999999999991</v>
      </c>
    </row>
    <row r="30" spans="1:40" ht="13.5" thickBot="1" x14ac:dyDescent="0.25">
      <c r="A30" s="110" t="s">
        <v>14</v>
      </c>
      <c r="B30" s="106" t="s">
        <v>18</v>
      </c>
      <c r="C30" s="128">
        <f>G29</f>
        <v>99.759999999999991</v>
      </c>
      <c r="D30" s="114" t="s">
        <v>19</v>
      </c>
      <c r="E30" s="128">
        <f>G6</f>
        <v>595</v>
      </c>
      <c r="F30" s="106" t="s">
        <v>2</v>
      </c>
      <c r="G30" s="107">
        <f>C30/E30</f>
        <v>0.16766386554621848</v>
      </c>
    </row>
    <row r="31" spans="1:40" ht="13.5" thickBot="1" x14ac:dyDescent="0.25">
      <c r="A31" s="99" t="s">
        <v>37</v>
      </c>
      <c r="B31" s="100"/>
      <c r="C31" s="100"/>
      <c r="D31" s="100"/>
      <c r="E31" s="100"/>
      <c r="F31" s="100"/>
      <c r="G31" s="100"/>
    </row>
    <row r="32" spans="1:40" s="115" customFormat="1" ht="16.899999999999999" customHeight="1" x14ac:dyDescent="0.2">
      <c r="A32" s="195"/>
      <c r="B32" s="260"/>
      <c r="C32" s="396"/>
      <c r="D32" s="363"/>
      <c r="E32" s="397"/>
      <c r="F32" s="398"/>
      <c r="G32" s="399"/>
    </row>
    <row r="33" spans="1:7" s="115" customFormat="1" ht="16.899999999999999" customHeight="1" x14ac:dyDescent="0.2">
      <c r="A33" s="195" t="s">
        <v>112</v>
      </c>
      <c r="B33" s="260"/>
      <c r="C33" s="400"/>
      <c r="D33" s="401"/>
      <c r="E33" s="402"/>
      <c r="F33" s="195"/>
      <c r="G33" s="403"/>
    </row>
    <row r="34" spans="1:7" s="115" customFormat="1" ht="16.899999999999999" customHeight="1" x14ac:dyDescent="0.2">
      <c r="A34" s="195"/>
      <c r="B34" s="260"/>
      <c r="C34" s="404"/>
      <c r="D34" s="195"/>
      <c r="E34" s="404"/>
      <c r="F34" s="195"/>
      <c r="G34" s="405"/>
    </row>
    <row r="35" spans="1:7" s="115" customFormat="1" ht="13.5" thickBot="1" x14ac:dyDescent="0.25">
      <c r="A35" s="131"/>
      <c r="B35" s="134"/>
      <c r="C35" s="135"/>
      <c r="D35" s="99"/>
      <c r="E35" s="135"/>
      <c r="F35" s="131" t="s">
        <v>2</v>
      </c>
      <c r="G35" s="132" t="s">
        <v>113</v>
      </c>
    </row>
    <row r="36" spans="1:7" ht="13.5" thickBot="1" x14ac:dyDescent="0.25">
      <c r="A36" s="406" t="s">
        <v>24</v>
      </c>
      <c r="B36" s="407"/>
      <c r="C36" s="407"/>
      <c r="D36" s="407"/>
      <c r="E36" s="407"/>
      <c r="F36" s="407"/>
      <c r="G36" s="408"/>
    </row>
    <row r="37" spans="1:7" ht="13.9" customHeight="1" x14ac:dyDescent="0.2">
      <c r="A37" s="409"/>
      <c r="B37" s="410"/>
      <c r="C37" s="411"/>
      <c r="D37" s="410"/>
      <c r="E37" s="410"/>
      <c r="F37" s="410"/>
      <c r="G37" s="412"/>
    </row>
    <row r="38" spans="1:7" ht="13.9" customHeight="1" x14ac:dyDescent="0.2">
      <c r="A38" s="413" t="str">
        <f>'Umbauter Raum_oK'!A22</f>
        <v xml:space="preserve">gepl. Wohnhaus </v>
      </c>
      <c r="B38" s="414"/>
      <c r="C38" s="415" t="s">
        <v>25</v>
      </c>
      <c r="D38" s="414"/>
      <c r="E38" s="414"/>
      <c r="F38" s="416" t="s">
        <v>2</v>
      </c>
      <c r="G38" s="417">
        <f>'Umbauter Raum_oK'!M31</f>
        <v>629.16538199999991</v>
      </c>
    </row>
    <row r="39" spans="1:7" ht="13.9" customHeight="1" x14ac:dyDescent="0.2">
      <c r="A39" s="413"/>
      <c r="B39" s="414"/>
      <c r="C39" s="415"/>
      <c r="D39" s="414"/>
      <c r="E39" s="414"/>
      <c r="F39" s="416"/>
      <c r="G39" s="417"/>
    </row>
    <row r="40" spans="1:7" ht="13.9" customHeight="1" x14ac:dyDescent="0.2">
      <c r="A40" s="413"/>
      <c r="B40" s="414"/>
      <c r="C40" s="415"/>
      <c r="D40" s="414"/>
      <c r="E40" s="414"/>
      <c r="F40" s="416"/>
      <c r="G40" s="417"/>
    </row>
    <row r="41" spans="1:7" ht="13.9" customHeight="1" x14ac:dyDescent="0.2">
      <c r="A41" s="418"/>
      <c r="B41" s="419" t="s">
        <v>26</v>
      </c>
      <c r="C41" s="420">
        <f>G38</f>
        <v>629.16538199999991</v>
      </c>
      <c r="D41" s="414" t="s">
        <v>1</v>
      </c>
      <c r="E41" s="421">
        <v>119</v>
      </c>
      <c r="F41" s="414" t="s">
        <v>2</v>
      </c>
      <c r="G41" s="422">
        <f>C41*E41</f>
        <v>74870.680457999988</v>
      </c>
    </row>
    <row r="42" spans="1:7" ht="13.9" customHeight="1" x14ac:dyDescent="0.2">
      <c r="A42" s="418"/>
      <c r="B42" s="423" t="s">
        <v>48</v>
      </c>
      <c r="C42" s="420">
        <f>G38</f>
        <v>629.16538199999991</v>
      </c>
      <c r="D42" s="414" t="s">
        <v>1</v>
      </c>
      <c r="E42" s="421">
        <v>240</v>
      </c>
      <c r="F42" s="414" t="s">
        <v>2</v>
      </c>
      <c r="G42" s="422">
        <f>C42*E42</f>
        <v>150999.69167999999</v>
      </c>
    </row>
    <row r="43" spans="1:7" ht="13.9" customHeight="1" x14ac:dyDescent="0.2">
      <c r="A43" s="418"/>
      <c r="B43" s="423"/>
      <c r="C43" s="420"/>
      <c r="D43" s="414"/>
      <c r="E43" s="421"/>
      <c r="F43" s="414"/>
      <c r="G43" s="422"/>
    </row>
    <row r="44" spans="1:7" s="63" customFormat="1" ht="13.9" customHeight="1" x14ac:dyDescent="0.2">
      <c r="A44" s="413" t="e">
        <f>'Umbauter Raum_oK'!#REF!</f>
        <v>#REF!</v>
      </c>
      <c r="B44" s="419"/>
      <c r="C44" s="415" t="s">
        <v>25</v>
      </c>
      <c r="D44" s="414"/>
      <c r="E44" s="424"/>
      <c r="F44" s="414" t="s">
        <v>2</v>
      </c>
      <c r="G44" s="417">
        <f>'Umbauter Raum_oK'!M35</f>
        <v>72.247500000000002</v>
      </c>
    </row>
    <row r="45" spans="1:7" s="63" customFormat="1" x14ac:dyDescent="0.2">
      <c r="A45" s="425"/>
      <c r="B45" s="419"/>
      <c r="C45" s="426"/>
      <c r="D45" s="414"/>
      <c r="E45" s="424"/>
      <c r="F45" s="414"/>
      <c r="G45" s="422"/>
    </row>
    <row r="46" spans="1:7" s="63" customFormat="1" x14ac:dyDescent="0.2">
      <c r="A46" s="425"/>
      <c r="B46" s="419" t="s">
        <v>26</v>
      </c>
      <c r="C46" s="420">
        <f>G44</f>
        <v>72.247500000000002</v>
      </c>
      <c r="D46" s="414" t="s">
        <v>1</v>
      </c>
      <c r="E46" s="421">
        <v>114</v>
      </c>
      <c r="F46" s="414" t="s">
        <v>2</v>
      </c>
      <c r="G46" s="422">
        <f>C46*E46</f>
        <v>8236.2150000000001</v>
      </c>
    </row>
    <row r="47" spans="1:7" s="195" customFormat="1" x14ac:dyDescent="0.2">
      <c r="A47" s="418"/>
      <c r="B47" s="423" t="s">
        <v>48</v>
      </c>
      <c r="C47" s="420">
        <f>G44</f>
        <v>72.247500000000002</v>
      </c>
      <c r="D47" s="414" t="s">
        <v>1</v>
      </c>
      <c r="E47" s="421">
        <v>125</v>
      </c>
      <c r="F47" s="414" t="s">
        <v>2</v>
      </c>
      <c r="G47" s="422">
        <f>C47*E47</f>
        <v>9030.9375</v>
      </c>
    </row>
    <row r="48" spans="1:7" s="195" customFormat="1" x14ac:dyDescent="0.2">
      <c r="A48" s="418"/>
      <c r="B48" s="423"/>
      <c r="C48" s="420"/>
      <c r="D48" s="414"/>
      <c r="E48" s="421"/>
      <c r="F48" s="414"/>
      <c r="G48" s="422"/>
    </row>
    <row r="49" spans="1:7" ht="13.5" thickBot="1" x14ac:dyDescent="0.25">
      <c r="A49" s="441" t="s">
        <v>55</v>
      </c>
      <c r="B49" s="442"/>
      <c r="C49" s="442"/>
      <c r="D49" s="442"/>
      <c r="E49" s="442"/>
      <c r="F49" s="427" t="s">
        <v>2</v>
      </c>
      <c r="G49" s="428">
        <f>G42+G47</f>
        <v>160030.62917999999</v>
      </c>
    </row>
    <row r="50" spans="1:7" x14ac:dyDescent="0.2">
      <c r="A50" s="37"/>
      <c r="B50" s="37"/>
      <c r="C50" s="37"/>
      <c r="D50" s="37"/>
      <c r="E50" s="37"/>
      <c r="F50" s="37"/>
      <c r="G50" s="37"/>
    </row>
    <row r="51" spans="1:7" x14ac:dyDescent="0.2">
      <c r="A51" s="37" t="str">
        <f>'Umbauter Raum_oK'!A44</f>
        <v>Ostbevern, 07.11.2017/HKr</v>
      </c>
      <c r="B51" s="37"/>
      <c r="C51" s="37"/>
      <c r="D51" s="37"/>
      <c r="E51" s="37"/>
      <c r="F51" s="37"/>
      <c r="G51" s="78"/>
    </row>
    <row r="52" spans="1:7" x14ac:dyDescent="0.2">
      <c r="G52" s="79"/>
    </row>
  </sheetData>
  <mergeCells count="1">
    <mergeCell ref="A49:E49"/>
  </mergeCells>
  <phoneticPr fontId="0" type="noConversion"/>
  <pageMargins left="0.78740157499999996" right="0.78740157499999996" top="0.57999999999999996" bottom="0.55000000000000004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128"/>
  <sheetViews>
    <sheetView showZeros="0" view="pageBreakPreview" zoomScaleNormal="85" zoomScaleSheetLayoutView="100" workbookViewId="0">
      <selection activeCell="A32" sqref="A32"/>
    </sheetView>
  </sheetViews>
  <sheetFormatPr baseColWidth="10" defaultColWidth="11.28515625" defaultRowHeight="17.25" customHeight="1" x14ac:dyDescent="0.25"/>
  <cols>
    <col min="1" max="1" width="15.7109375" style="2" customWidth="1"/>
    <col min="2" max="2" width="4.7109375" style="2" customWidth="1"/>
    <col min="3" max="3" width="11" style="4" customWidth="1"/>
    <col min="4" max="4" width="4" style="172" customWidth="1"/>
    <col min="5" max="5" width="11.85546875" style="3" customWidth="1"/>
    <col min="6" max="6" width="5.85546875" style="20" customWidth="1"/>
    <col min="7" max="7" width="3.28515625" style="4" customWidth="1"/>
    <col min="8" max="8" width="11.28515625" style="4" customWidth="1"/>
    <col min="9" max="9" width="3" style="27" customWidth="1"/>
    <col min="10" max="10" width="13.42578125" style="21" customWidth="1"/>
    <col min="11" max="11" width="12" style="6" customWidth="1"/>
    <col min="12" max="12" width="2.7109375" style="2" hidden="1" customWidth="1"/>
    <col min="13" max="240" width="11.28515625" style="14" customWidth="1"/>
    <col min="241" max="16384" width="11.28515625" style="2"/>
  </cols>
  <sheetData>
    <row r="1" spans="1:240" customFormat="1" ht="18.75" customHeight="1" x14ac:dyDescent="0.25">
      <c r="A1" s="229" t="s">
        <v>42</v>
      </c>
      <c r="B1" s="432" t="str">
        <f>Wohnfläche_mK!B44</f>
        <v>Neubau eines Einfamilienhauses mit Garage</v>
      </c>
      <c r="C1" s="432"/>
      <c r="D1" s="432"/>
      <c r="E1" s="432"/>
      <c r="F1" s="432"/>
      <c r="G1" s="432"/>
      <c r="H1" s="432"/>
      <c r="I1" s="432"/>
      <c r="J1" s="432"/>
      <c r="K1" s="1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</row>
    <row r="2" spans="1:240" customFormat="1" ht="16.5" customHeight="1" x14ac:dyDescent="0.25">
      <c r="A2" s="7"/>
      <c r="B2" s="432" t="str">
        <f>Wohnfläche_mK!B45</f>
        <v>41372 Niederkrüchten, Montessoristraße</v>
      </c>
      <c r="C2" s="432"/>
      <c r="D2" s="432"/>
      <c r="E2" s="432"/>
      <c r="F2" s="432"/>
      <c r="G2" s="432"/>
      <c r="H2" s="432"/>
      <c r="I2" s="432"/>
      <c r="J2" s="432"/>
      <c r="K2" s="1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</row>
    <row r="3" spans="1:240" customFormat="1" ht="16.5" customHeight="1" x14ac:dyDescent="0.25">
      <c r="A3" s="7"/>
      <c r="B3" s="432">
        <f>Wohnfläche_mK!B46</f>
        <v>0</v>
      </c>
      <c r="C3" s="432"/>
      <c r="D3" s="432"/>
      <c r="E3" s="432"/>
      <c r="F3" s="432"/>
      <c r="G3" s="432"/>
      <c r="H3" s="432"/>
      <c r="I3" s="432"/>
      <c r="J3" s="432"/>
      <c r="K3" s="1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</row>
    <row r="4" spans="1:240" customFormat="1" ht="17.25" customHeight="1" x14ac:dyDescent="0.25">
      <c r="A4" s="7" t="s">
        <v>82</v>
      </c>
      <c r="B4" s="432" t="str">
        <f>Wohnfläche_mK!B47</f>
        <v>Ehel. Hofmann, Jennifer &amp; Andreas</v>
      </c>
      <c r="C4" s="432"/>
      <c r="D4" s="432"/>
      <c r="E4" s="432"/>
      <c r="F4" s="432"/>
      <c r="G4" s="432"/>
      <c r="H4" s="432"/>
      <c r="I4" s="432"/>
      <c r="J4" s="432"/>
      <c r="K4" s="1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</row>
    <row r="5" spans="1:240" ht="17.25" customHeight="1" x14ac:dyDescent="0.2">
      <c r="A5" s="136"/>
      <c r="B5" s="432" t="str">
        <f>Wohnfläche_mK!B48</f>
        <v>41470 Neuss, Am Lichtweg 44</v>
      </c>
      <c r="C5" s="432"/>
      <c r="D5" s="432"/>
      <c r="E5" s="432"/>
      <c r="F5" s="432"/>
      <c r="G5" s="432"/>
      <c r="H5" s="432"/>
      <c r="I5" s="432"/>
      <c r="J5" s="432"/>
      <c r="K5"/>
      <c r="L5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</row>
    <row r="6" spans="1:240" ht="17.25" customHeight="1" x14ac:dyDescent="0.2">
      <c r="A6" s="344"/>
      <c r="B6" s="345"/>
      <c r="C6" s="346"/>
      <c r="D6" s="347"/>
      <c r="E6" s="348"/>
      <c r="F6" s="349"/>
      <c r="G6" s="349"/>
      <c r="H6" s="350"/>
      <c r="I6" s="351"/>
      <c r="J6" s="352"/>
      <c r="K6"/>
      <c r="L6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</row>
    <row r="7" spans="1:240" ht="17.25" customHeight="1" x14ac:dyDescent="0.25">
      <c r="A7" s="7"/>
      <c r="B7" s="7"/>
      <c r="C7" s="3"/>
      <c r="F7" s="7"/>
      <c r="K7"/>
      <c r="L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</row>
    <row r="8" spans="1:240" ht="17.25" customHeight="1" x14ac:dyDescent="0.25">
      <c r="A8" s="353" t="s">
        <v>97</v>
      </c>
      <c r="B8" s="353"/>
      <c r="C8" s="354"/>
      <c r="D8" s="355"/>
      <c r="E8" s="12"/>
      <c r="F8" s="356"/>
      <c r="G8" s="13"/>
      <c r="H8" s="13"/>
      <c r="I8" s="357"/>
      <c r="J8" s="358"/>
      <c r="K8"/>
      <c r="L8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</row>
    <row r="9" spans="1:240" ht="17.25" customHeight="1" x14ac:dyDescent="0.25">
      <c r="K9"/>
      <c r="L9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</row>
    <row r="10" spans="1:240" ht="17.25" customHeight="1" x14ac:dyDescent="0.25">
      <c r="A10" s="10" t="s">
        <v>98</v>
      </c>
      <c r="B10" s="10"/>
      <c r="C10" s="165"/>
      <c r="K10"/>
      <c r="L10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</row>
    <row r="11" spans="1:240" ht="17.25" customHeight="1" x14ac:dyDescent="0.2">
      <c r="G11" s="16"/>
      <c r="I11" s="26"/>
      <c r="J11" s="22"/>
      <c r="K11"/>
      <c r="L11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</row>
    <row r="12" spans="1:240" ht="17.25" customHeight="1" x14ac:dyDescent="0.25">
      <c r="A12" s="11" t="s">
        <v>99</v>
      </c>
      <c r="B12" s="11"/>
      <c r="C12" s="166"/>
      <c r="D12" s="12" t="s">
        <v>1</v>
      </c>
      <c r="E12" s="166">
        <v>7.87</v>
      </c>
      <c r="F12" s="155"/>
      <c r="G12" s="13" t="s">
        <v>2</v>
      </c>
      <c r="H12" s="29">
        <f>ROUND(SUM(C12*E12/IF(F12,F12,1)),2)</f>
        <v>0</v>
      </c>
      <c r="I12" s="24" t="s">
        <v>2</v>
      </c>
      <c r="J12" s="66">
        <f>SUM(H12:H12)</f>
        <v>0</v>
      </c>
      <c r="K12"/>
      <c r="L12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</row>
    <row r="13" spans="1:240" s="14" customFormat="1" ht="17.25" customHeight="1" x14ac:dyDescent="0.25">
      <c r="C13" s="167"/>
      <c r="D13" s="35"/>
      <c r="E13" s="167"/>
      <c r="F13" s="154"/>
      <c r="G13" s="36"/>
      <c r="H13" s="30"/>
      <c r="I13" s="31"/>
      <c r="J13" s="92"/>
      <c r="K13"/>
      <c r="L1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</row>
    <row r="14" spans="1:240" s="14" customFormat="1" ht="17.25" customHeight="1" x14ac:dyDescent="0.25">
      <c r="A14" s="11" t="s">
        <v>100</v>
      </c>
      <c r="B14" s="11"/>
      <c r="C14" s="166"/>
      <c r="D14" s="12" t="s">
        <v>1</v>
      </c>
      <c r="E14" s="166">
        <v>3.5</v>
      </c>
      <c r="F14" s="155"/>
      <c r="G14" s="13" t="s">
        <v>2</v>
      </c>
      <c r="H14" s="29">
        <f>ROUND(SUM(C14*E14/IF(F14,F14,1)),2)</f>
        <v>0</v>
      </c>
      <c r="I14" s="24" t="s">
        <v>2</v>
      </c>
      <c r="J14" s="66">
        <f>SUM(H13:H14)</f>
        <v>0</v>
      </c>
      <c r="K14"/>
      <c r="L14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</row>
    <row r="15" spans="1:240" s="14" customFormat="1" ht="17.25" customHeight="1" x14ac:dyDescent="0.25">
      <c r="C15" s="167"/>
      <c r="D15" s="35"/>
      <c r="E15" s="167"/>
      <c r="F15" s="154"/>
      <c r="G15" s="36"/>
      <c r="H15" s="30"/>
      <c r="I15" s="31"/>
      <c r="J15" s="92"/>
      <c r="K15"/>
      <c r="L15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</row>
    <row r="16" spans="1:240" s="14" customFormat="1" ht="17.25" customHeight="1" x14ac:dyDescent="0.25">
      <c r="A16" s="11" t="s">
        <v>101</v>
      </c>
      <c r="B16" s="11"/>
      <c r="C16" s="166"/>
      <c r="D16" s="12" t="s">
        <v>1</v>
      </c>
      <c r="E16" s="166">
        <v>7.87</v>
      </c>
      <c r="F16" s="155"/>
      <c r="G16" s="13" t="s">
        <v>2</v>
      </c>
      <c r="H16" s="29">
        <f>ROUND(SUM(C16*E16/IF(F16,F16,1)),2)</f>
        <v>0</v>
      </c>
      <c r="I16" s="24" t="s">
        <v>2</v>
      </c>
      <c r="J16" s="66">
        <f>SUM(H15:H16)</f>
        <v>0</v>
      </c>
      <c r="K16"/>
      <c r="L16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</row>
    <row r="17" spans="1:228" s="14" customFormat="1" ht="17.25" customHeight="1" x14ac:dyDescent="0.25">
      <c r="C17" s="167"/>
      <c r="D17" s="35"/>
      <c r="E17" s="167"/>
      <c r="F17" s="64"/>
      <c r="G17" s="36"/>
      <c r="H17" s="30"/>
      <c r="I17" s="31"/>
      <c r="J17" s="92"/>
      <c r="K17"/>
      <c r="L1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</row>
    <row r="18" spans="1:228" s="14" customFormat="1" ht="17.25" customHeight="1" x14ac:dyDescent="0.25">
      <c r="A18" s="11" t="s">
        <v>102</v>
      </c>
      <c r="B18" s="11"/>
      <c r="C18" s="166"/>
      <c r="D18" s="12" t="s">
        <v>1</v>
      </c>
      <c r="E18" s="166">
        <v>4.1449999999999996</v>
      </c>
      <c r="F18" s="156"/>
      <c r="G18" s="157" t="s">
        <v>2</v>
      </c>
      <c r="H18" s="29">
        <f>ROUND(SUM(C18*E18/IF(F18,F18,1)),2)</f>
        <v>0</v>
      </c>
      <c r="I18" s="24" t="s">
        <v>2</v>
      </c>
      <c r="J18" s="66">
        <f>SUM(H17:H18)</f>
        <v>0</v>
      </c>
      <c r="K18"/>
      <c r="L18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</row>
    <row r="19" spans="1:228" s="14" customFormat="1" ht="17.25" customHeight="1" thickBot="1" x14ac:dyDescent="0.3">
      <c r="A19" s="158"/>
      <c r="B19" s="158"/>
      <c r="C19" s="168" t="s">
        <v>5</v>
      </c>
      <c r="D19" s="159"/>
      <c r="E19" s="168"/>
      <c r="F19" s="160"/>
      <c r="G19" s="160"/>
      <c r="H19" s="161"/>
      <c r="I19" s="25" t="s">
        <v>2</v>
      </c>
      <c r="J19" s="94">
        <f>SUM(J12:J18)</f>
        <v>0</v>
      </c>
      <c r="K19"/>
      <c r="L19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</row>
    <row r="20" spans="1:228" s="14" customFormat="1" ht="17.25" customHeight="1" thickTop="1" x14ac:dyDescent="0.25">
      <c r="A20" s="32"/>
      <c r="B20" s="32"/>
      <c r="C20" s="174"/>
      <c r="D20" s="33"/>
      <c r="E20" s="174"/>
      <c r="F20" s="34"/>
      <c r="G20" s="34"/>
      <c r="H20" s="30"/>
      <c r="I20" s="31"/>
      <c r="J20" s="92"/>
      <c r="K20"/>
      <c r="L20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</row>
    <row r="21" spans="1:228" s="14" customFormat="1" ht="17.25" customHeight="1" x14ac:dyDescent="0.25">
      <c r="A21" s="32"/>
      <c r="B21" s="32"/>
      <c r="C21" s="174"/>
      <c r="D21" s="33"/>
      <c r="E21" s="174"/>
      <c r="F21" s="34"/>
      <c r="G21" s="34"/>
      <c r="H21" s="30"/>
      <c r="I21" s="31"/>
      <c r="J21" s="92"/>
      <c r="K21"/>
      <c r="L21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</row>
    <row r="22" spans="1:228" s="14" customFormat="1" ht="17.25" customHeight="1" x14ac:dyDescent="0.25">
      <c r="A22" s="32"/>
      <c r="B22" s="32"/>
      <c r="C22" s="174"/>
      <c r="D22" s="33"/>
      <c r="E22" s="174"/>
      <c r="F22" s="34"/>
      <c r="G22" s="34"/>
      <c r="H22" s="30"/>
      <c r="I22" s="31"/>
      <c r="J22" s="92"/>
      <c r="K22"/>
      <c r="L22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</row>
    <row r="23" spans="1:228" s="14" customFormat="1" ht="17.25" customHeight="1" x14ac:dyDescent="0.25">
      <c r="A23" s="32"/>
      <c r="B23" s="32"/>
      <c r="C23" s="174"/>
      <c r="D23" s="33"/>
      <c r="E23" s="174"/>
      <c r="F23" s="34"/>
      <c r="G23" s="34"/>
      <c r="H23" s="30"/>
      <c r="I23" s="31"/>
      <c r="J23" s="92"/>
      <c r="K23"/>
      <c r="L2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</row>
    <row r="24" spans="1:228" s="14" customFormat="1" ht="17.25" customHeight="1" x14ac:dyDescent="0.25">
      <c r="A24" s="32"/>
      <c r="B24" s="32"/>
      <c r="C24" s="174"/>
      <c r="D24" s="33"/>
      <c r="E24" s="174"/>
      <c r="F24" s="34"/>
      <c r="G24" s="34"/>
      <c r="H24" s="30"/>
      <c r="I24" s="31"/>
      <c r="J24" s="92"/>
      <c r="K24"/>
      <c r="L24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</row>
    <row r="25" spans="1:228" s="14" customFormat="1" ht="17.25" customHeight="1" x14ac:dyDescent="0.25">
      <c r="A25" s="32"/>
      <c r="B25" s="32"/>
      <c r="C25" s="174"/>
      <c r="D25" s="33"/>
      <c r="E25" s="174"/>
      <c r="F25" s="34"/>
      <c r="G25" s="34"/>
      <c r="H25" s="30"/>
      <c r="I25" s="31"/>
      <c r="J25" s="92"/>
      <c r="K25"/>
      <c r="L25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</row>
    <row r="26" spans="1:228" s="14" customFormat="1" ht="17.25" customHeight="1" x14ac:dyDescent="0.25">
      <c r="A26" s="32"/>
      <c r="B26" s="32"/>
      <c r="C26" s="174"/>
      <c r="D26" s="33"/>
      <c r="E26" s="174"/>
      <c r="F26" s="34"/>
      <c r="G26" s="34"/>
      <c r="H26" s="30"/>
      <c r="I26" s="31"/>
      <c r="J26" s="92"/>
      <c r="K26"/>
      <c r="L26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</row>
    <row r="27" spans="1:228" s="14" customFormat="1" ht="17.25" customHeight="1" x14ac:dyDescent="0.25">
      <c r="A27" s="32"/>
      <c r="B27" s="32"/>
      <c r="C27" s="174"/>
      <c r="D27" s="33"/>
      <c r="E27" s="174"/>
      <c r="F27" s="34"/>
      <c r="G27" s="34"/>
      <c r="H27" s="30"/>
      <c r="I27" s="31"/>
      <c r="J27" s="92"/>
      <c r="K27"/>
      <c r="L2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</row>
    <row r="28" spans="1:228" s="14" customFormat="1" ht="17.25" customHeight="1" x14ac:dyDescent="0.25">
      <c r="A28" s="32"/>
      <c r="B28" s="32"/>
      <c r="C28" s="174"/>
      <c r="D28" s="33"/>
      <c r="E28" s="174"/>
      <c r="F28" s="34"/>
      <c r="G28" s="34"/>
      <c r="H28" s="30"/>
      <c r="I28" s="31"/>
      <c r="J28" s="92"/>
      <c r="K28"/>
      <c r="L28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</row>
    <row r="29" spans="1:228" s="14" customFormat="1" ht="17.25" customHeight="1" x14ac:dyDescent="0.25">
      <c r="A29" s="2"/>
      <c r="B29" s="32"/>
      <c r="C29" s="174"/>
      <c r="D29" s="33"/>
      <c r="E29" s="174"/>
      <c r="F29" s="34"/>
      <c r="G29" s="34"/>
      <c r="H29" s="30"/>
      <c r="I29" s="31"/>
      <c r="J29" s="92"/>
      <c r="K29"/>
      <c r="L29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</row>
    <row r="30" spans="1:228" s="14" customFormat="1" ht="17.25" customHeight="1" x14ac:dyDescent="0.25">
      <c r="A30" s="32"/>
      <c r="B30" s="32"/>
      <c r="C30" s="174"/>
      <c r="D30" s="33"/>
      <c r="E30" s="174"/>
      <c r="F30" s="34"/>
      <c r="G30" s="34"/>
      <c r="H30" s="30"/>
      <c r="I30" s="31"/>
      <c r="J30" s="92"/>
      <c r="K30"/>
      <c r="L30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</row>
    <row r="31" spans="1:228" s="14" customFormat="1" ht="17.25" customHeight="1" x14ac:dyDescent="0.25">
      <c r="A31" t="str">
        <f>Wohnfläche_mK!A86</f>
        <v>Ostbevern, 07.11.2017/HKr</v>
      </c>
      <c r="B31" s="32"/>
      <c r="C31" s="174"/>
      <c r="D31" s="33"/>
      <c r="E31" s="174"/>
      <c r="F31" s="34"/>
      <c r="G31" s="34"/>
      <c r="H31" s="30"/>
      <c r="I31" s="31"/>
      <c r="J31" s="92"/>
      <c r="K31"/>
      <c r="L31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</row>
    <row r="32" spans="1:228" s="14" customFormat="1" ht="17.25" customHeight="1" x14ac:dyDescent="0.25">
      <c r="A32" s="32"/>
      <c r="B32" s="32"/>
      <c r="C32" s="174"/>
      <c r="D32" s="33"/>
      <c r="E32" s="174"/>
      <c r="F32" s="34"/>
      <c r="G32" s="34"/>
      <c r="H32" s="30"/>
      <c r="I32" s="31"/>
      <c r="J32" s="359"/>
      <c r="K32"/>
      <c r="L32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</row>
    <row r="33" spans="1:11" s="14" customFormat="1" ht="17.25" customHeight="1" x14ac:dyDescent="0.2">
      <c r="A33" s="37"/>
      <c r="B33" s="37"/>
      <c r="C33" s="164"/>
      <c r="D33" s="173"/>
      <c r="E33" s="164"/>
      <c r="F33" s="38"/>
      <c r="G33" s="37"/>
      <c r="H33" s="39"/>
      <c r="I33" s="40"/>
      <c r="J33" s="41"/>
      <c r="K33" s="42"/>
    </row>
    <row r="34" spans="1:11" s="14" customFormat="1" ht="17.25" customHeight="1" x14ac:dyDescent="0.2">
      <c r="A34" s="37"/>
      <c r="B34" s="37"/>
      <c r="C34" s="164"/>
      <c r="D34" s="173"/>
      <c r="E34" s="164"/>
      <c r="F34" s="38"/>
      <c r="G34" s="37"/>
      <c r="H34" s="39"/>
      <c r="I34" s="40"/>
      <c r="J34" s="41"/>
      <c r="K34" s="42"/>
    </row>
    <row r="35" spans="1:11" s="14" customFormat="1" ht="17.25" customHeight="1" x14ac:dyDescent="0.2">
      <c r="A35" s="37"/>
      <c r="B35" s="37"/>
      <c r="C35" s="164"/>
      <c r="D35" s="173"/>
      <c r="E35" s="164"/>
      <c r="F35" s="38"/>
      <c r="G35" s="37"/>
      <c r="H35" s="39"/>
      <c r="I35" s="40"/>
      <c r="J35" s="41"/>
      <c r="K35" s="42"/>
    </row>
    <row r="36" spans="1:11" s="14" customFormat="1" ht="17.25" customHeight="1" x14ac:dyDescent="0.2">
      <c r="A36" s="37"/>
      <c r="B36" s="37"/>
      <c r="C36" s="164"/>
      <c r="D36" s="173"/>
      <c r="E36" s="164"/>
      <c r="F36" s="38"/>
      <c r="G36" s="37"/>
      <c r="H36" s="39"/>
      <c r="I36" s="40"/>
      <c r="J36" s="41"/>
      <c r="K36" s="42"/>
    </row>
    <row r="37" spans="1:11" s="14" customFormat="1" ht="17.25" customHeight="1" x14ac:dyDescent="0.2">
      <c r="A37" s="37"/>
      <c r="B37" s="37"/>
      <c r="C37" s="164"/>
      <c r="D37" s="173"/>
      <c r="E37" s="164"/>
      <c r="F37" s="38"/>
      <c r="G37" s="37"/>
      <c r="H37" s="39"/>
      <c r="I37" s="40"/>
      <c r="J37" s="41"/>
      <c r="K37" s="42"/>
    </row>
    <row r="38" spans="1:11" s="14" customFormat="1" ht="17.25" customHeight="1" x14ac:dyDescent="0.2">
      <c r="A38" s="37"/>
      <c r="B38" s="37"/>
      <c r="C38" s="164"/>
      <c r="D38" s="173"/>
      <c r="E38" s="164"/>
      <c r="F38" s="38"/>
      <c r="G38" s="37"/>
      <c r="H38" s="39"/>
      <c r="I38" s="40"/>
      <c r="J38" s="41"/>
      <c r="K38" s="42"/>
    </row>
    <row r="39" spans="1:11" s="14" customFormat="1" ht="17.25" customHeight="1" x14ac:dyDescent="0.2">
      <c r="A39" s="37"/>
      <c r="B39" s="37"/>
      <c r="C39" s="164"/>
      <c r="D39" s="173"/>
      <c r="E39" s="164"/>
      <c r="F39" s="38"/>
      <c r="G39" s="37"/>
      <c r="H39" s="39"/>
      <c r="I39" s="40"/>
      <c r="J39" s="41"/>
      <c r="K39" s="42"/>
    </row>
    <row r="40" spans="1:11" s="14" customFormat="1" ht="17.25" customHeight="1" x14ac:dyDescent="0.2">
      <c r="A40" s="37"/>
      <c r="B40" s="37"/>
      <c r="C40" s="164"/>
      <c r="D40" s="173"/>
      <c r="E40" s="164"/>
      <c r="F40" s="38"/>
      <c r="G40" s="37"/>
      <c r="H40" s="39"/>
      <c r="I40" s="40"/>
      <c r="J40" s="41"/>
      <c r="K40" s="42"/>
    </row>
    <row r="41" spans="1:11" s="14" customFormat="1" ht="17.25" customHeight="1" x14ac:dyDescent="0.2">
      <c r="A41" s="37"/>
      <c r="B41" s="37"/>
      <c r="C41" s="164"/>
      <c r="D41" s="173"/>
      <c r="E41" s="164"/>
      <c r="F41" s="38"/>
      <c r="G41" s="37"/>
      <c r="H41" s="39"/>
      <c r="I41" s="40"/>
      <c r="J41" s="41"/>
      <c r="K41" s="42"/>
    </row>
    <row r="42" spans="1:11" s="14" customFormat="1" ht="17.25" customHeight="1" x14ac:dyDescent="0.2">
      <c r="A42" s="37"/>
      <c r="B42" s="37"/>
      <c r="C42" s="164"/>
      <c r="D42" s="173"/>
      <c r="E42" s="164"/>
      <c r="F42" s="38"/>
      <c r="G42" s="37"/>
      <c r="H42" s="39"/>
      <c r="I42" s="40"/>
      <c r="J42" s="41"/>
      <c r="K42" s="42"/>
    </row>
    <row r="43" spans="1:11" s="14" customFormat="1" ht="17.25" customHeight="1" x14ac:dyDescent="0.2">
      <c r="A43" s="37"/>
      <c r="B43" s="37"/>
      <c r="C43" s="164"/>
      <c r="D43" s="173"/>
      <c r="E43" s="164"/>
      <c r="F43" s="38"/>
      <c r="G43" s="37"/>
      <c r="H43" s="39"/>
      <c r="I43" s="40"/>
      <c r="J43" s="41"/>
      <c r="K43" s="42"/>
    </row>
    <row r="44" spans="1:11" s="14" customFormat="1" ht="17.25" customHeight="1" x14ac:dyDescent="0.2">
      <c r="A44" s="37"/>
      <c r="B44" s="37"/>
      <c r="C44" s="164"/>
      <c r="D44" s="173"/>
      <c r="E44" s="164"/>
      <c r="F44" s="38"/>
      <c r="G44" s="37"/>
      <c r="H44" s="39"/>
      <c r="I44" s="40"/>
      <c r="J44" s="41"/>
      <c r="K44" s="42"/>
    </row>
    <row r="45" spans="1:11" s="14" customFormat="1" ht="17.25" customHeight="1" x14ac:dyDescent="0.2">
      <c r="A45" s="37"/>
      <c r="B45" s="37"/>
      <c r="C45" s="164"/>
      <c r="D45" s="173"/>
      <c r="E45" s="164"/>
      <c r="F45" s="38"/>
      <c r="G45" s="37"/>
      <c r="H45" s="39"/>
      <c r="I45" s="40"/>
      <c r="J45" s="41"/>
      <c r="K45" s="42"/>
    </row>
    <row r="46" spans="1:11" s="14" customFormat="1" ht="17.25" customHeight="1" x14ac:dyDescent="0.2">
      <c r="A46" s="37"/>
      <c r="B46" s="37"/>
      <c r="C46" s="164"/>
      <c r="D46" s="173"/>
      <c r="E46" s="164"/>
      <c r="F46" s="38"/>
      <c r="G46" s="37"/>
      <c r="H46" s="39"/>
      <c r="I46" s="40"/>
      <c r="J46" s="41"/>
      <c r="K46" s="42"/>
    </row>
    <row r="47" spans="1:11" s="14" customFormat="1" ht="17.25" customHeight="1" x14ac:dyDescent="0.2">
      <c r="A47" s="37"/>
      <c r="B47" s="37"/>
      <c r="C47" s="164"/>
      <c r="D47" s="173"/>
      <c r="E47" s="164"/>
      <c r="F47" s="38"/>
      <c r="G47" s="37"/>
      <c r="H47" s="39"/>
      <c r="I47" s="40"/>
      <c r="J47" s="41"/>
      <c r="K47" s="42"/>
    </row>
    <row r="48" spans="1:11" s="14" customFormat="1" ht="17.25" customHeight="1" x14ac:dyDescent="0.2">
      <c r="A48" s="37"/>
      <c r="B48" s="37"/>
      <c r="C48" s="164"/>
      <c r="D48" s="173"/>
      <c r="E48" s="164"/>
      <c r="F48" s="38"/>
      <c r="G48" s="37"/>
      <c r="H48" s="39"/>
      <c r="I48" s="40"/>
      <c r="J48" s="41"/>
      <c r="K48" s="42"/>
    </row>
    <row r="49" spans="1:11" s="14" customFormat="1" ht="17.25" customHeight="1" x14ac:dyDescent="0.2">
      <c r="A49" s="37"/>
      <c r="B49" s="37"/>
      <c r="C49" s="164"/>
      <c r="D49" s="173"/>
      <c r="E49" s="164"/>
      <c r="F49" s="38"/>
      <c r="G49" s="37"/>
      <c r="H49" s="39"/>
      <c r="I49" s="40"/>
      <c r="J49" s="41"/>
      <c r="K49" s="42"/>
    </row>
    <row r="50" spans="1:11" s="14" customFormat="1" ht="17.25" customHeight="1" x14ac:dyDescent="0.2">
      <c r="A50" s="37"/>
      <c r="B50" s="37"/>
      <c r="C50" s="164"/>
      <c r="D50" s="173"/>
      <c r="E50" s="164"/>
      <c r="F50" s="38"/>
      <c r="G50" s="37"/>
      <c r="H50" s="39"/>
      <c r="I50" s="40"/>
      <c r="J50" s="41"/>
      <c r="K50" s="42"/>
    </row>
    <row r="51" spans="1:11" s="14" customFormat="1" ht="17.25" customHeight="1" x14ac:dyDescent="0.2">
      <c r="A51" s="37"/>
      <c r="B51" s="37"/>
      <c r="C51" s="164"/>
      <c r="D51" s="173"/>
      <c r="E51" s="164"/>
      <c r="F51" s="38"/>
      <c r="G51" s="37"/>
      <c r="H51" s="39"/>
      <c r="I51" s="40"/>
      <c r="J51" s="41"/>
      <c r="K51" s="42"/>
    </row>
    <row r="52" spans="1:11" s="14" customFormat="1" ht="17.25" customHeight="1" x14ac:dyDescent="0.2">
      <c r="A52" s="37"/>
      <c r="B52" s="37"/>
      <c r="C52" s="164"/>
      <c r="D52" s="173"/>
      <c r="E52" s="164"/>
      <c r="F52" s="38"/>
      <c r="G52" s="37"/>
      <c r="H52" s="39"/>
      <c r="I52" s="40"/>
      <c r="J52" s="41"/>
      <c r="K52" s="42"/>
    </row>
    <row r="53" spans="1:11" s="14" customFormat="1" ht="17.25" customHeight="1" x14ac:dyDescent="0.2">
      <c r="A53" s="37"/>
      <c r="B53" s="37"/>
      <c r="C53" s="164"/>
      <c r="D53" s="173"/>
      <c r="E53" s="164"/>
      <c r="F53" s="38"/>
      <c r="G53" s="37"/>
      <c r="H53" s="39"/>
      <c r="I53" s="40"/>
      <c r="J53" s="41"/>
      <c r="K53" s="42"/>
    </row>
    <row r="54" spans="1:11" s="14" customFormat="1" ht="17.25" customHeight="1" x14ac:dyDescent="0.2">
      <c r="A54" s="37"/>
      <c r="B54" s="37"/>
      <c r="C54" s="164"/>
      <c r="D54" s="173"/>
      <c r="E54" s="164"/>
      <c r="F54" s="38"/>
      <c r="G54" s="37"/>
      <c r="H54" s="39"/>
      <c r="I54" s="40"/>
      <c r="J54" s="41"/>
      <c r="K54" s="42"/>
    </row>
    <row r="55" spans="1:11" s="14" customFormat="1" ht="17.25" customHeight="1" x14ac:dyDescent="0.2">
      <c r="A55" s="37"/>
      <c r="B55" s="37"/>
      <c r="C55" s="164"/>
      <c r="D55" s="173"/>
      <c r="E55" s="164"/>
      <c r="F55" s="38"/>
      <c r="G55" s="37"/>
      <c r="H55" s="39"/>
      <c r="I55" s="40"/>
      <c r="J55" s="41"/>
      <c r="K55" s="42"/>
    </row>
    <row r="56" spans="1:11" s="14" customFormat="1" ht="17.25" customHeight="1" x14ac:dyDescent="0.2">
      <c r="A56" s="37"/>
      <c r="B56" s="37"/>
      <c r="C56" s="164"/>
      <c r="D56" s="173"/>
      <c r="E56" s="164"/>
      <c r="F56" s="38"/>
      <c r="G56" s="37"/>
      <c r="H56" s="39"/>
      <c r="I56" s="40"/>
      <c r="J56" s="41"/>
      <c r="K56" s="42"/>
    </row>
    <row r="57" spans="1:11" s="14" customFormat="1" ht="17.25" customHeight="1" x14ac:dyDescent="0.2">
      <c r="A57" s="37"/>
      <c r="B57" s="37"/>
      <c r="C57" s="164"/>
      <c r="D57" s="173"/>
      <c r="E57" s="164"/>
      <c r="F57" s="38"/>
      <c r="G57" s="37"/>
      <c r="H57" s="39"/>
      <c r="I57" s="40"/>
      <c r="J57" s="41"/>
      <c r="K57" s="42"/>
    </row>
    <row r="58" spans="1:11" s="14" customFormat="1" ht="17.25" customHeight="1" x14ac:dyDescent="0.2">
      <c r="A58" s="37"/>
      <c r="B58" s="37"/>
      <c r="C58" s="164"/>
      <c r="D58" s="173"/>
      <c r="E58" s="164"/>
      <c r="F58" s="38"/>
      <c r="G58" s="37"/>
      <c r="H58" s="39"/>
      <c r="I58" s="40"/>
      <c r="J58" s="41"/>
      <c r="K58" s="42"/>
    </row>
    <row r="59" spans="1:11" s="14" customFormat="1" ht="17.25" customHeight="1" x14ac:dyDescent="0.2">
      <c r="A59" s="37"/>
      <c r="B59" s="37"/>
      <c r="C59" s="164"/>
      <c r="D59" s="173"/>
      <c r="E59" s="164"/>
      <c r="F59" s="38"/>
      <c r="G59" s="37"/>
      <c r="H59" s="39"/>
      <c r="I59" s="40"/>
      <c r="J59" s="41"/>
      <c r="K59" s="42"/>
    </row>
    <row r="60" spans="1:11" s="14" customFormat="1" ht="17.25" customHeight="1" x14ac:dyDescent="0.2">
      <c r="A60" s="37"/>
      <c r="B60" s="37"/>
      <c r="C60" s="164"/>
      <c r="D60" s="173"/>
      <c r="E60" s="164"/>
      <c r="F60" s="38"/>
      <c r="G60" s="37"/>
      <c r="H60" s="39"/>
      <c r="I60" s="40"/>
      <c r="J60" s="41"/>
      <c r="K60" s="42"/>
    </row>
    <row r="61" spans="1:11" s="14" customFormat="1" ht="17.25" customHeight="1" x14ac:dyDescent="0.2">
      <c r="A61" s="37"/>
      <c r="B61" s="37"/>
      <c r="C61" s="164"/>
      <c r="D61" s="173"/>
      <c r="E61" s="164"/>
      <c r="F61" s="38"/>
      <c r="G61" s="37"/>
      <c r="H61" s="39"/>
      <c r="I61" s="40"/>
      <c r="J61" s="41"/>
      <c r="K61" s="42"/>
    </row>
    <row r="62" spans="1:11" s="14" customFormat="1" ht="17.25" customHeight="1" x14ac:dyDescent="0.2">
      <c r="A62" s="37"/>
      <c r="B62" s="37"/>
      <c r="C62" s="164"/>
      <c r="D62" s="173"/>
      <c r="E62" s="164"/>
      <c r="F62" s="38"/>
      <c r="G62" s="37"/>
      <c r="H62" s="39"/>
      <c r="I62" s="40"/>
      <c r="J62" s="41"/>
      <c r="K62" s="42"/>
    </row>
    <row r="63" spans="1:11" s="14" customFormat="1" ht="17.25" customHeight="1" x14ac:dyDescent="0.2">
      <c r="A63" s="37"/>
      <c r="B63" s="37"/>
      <c r="C63" s="164"/>
      <c r="D63" s="173"/>
      <c r="E63" s="164"/>
      <c r="F63" s="38"/>
      <c r="G63" s="37"/>
      <c r="H63" s="39"/>
      <c r="I63" s="40"/>
      <c r="J63" s="41"/>
      <c r="K63" s="42"/>
    </row>
    <row r="64" spans="1:11" s="14" customFormat="1" ht="17.25" customHeight="1" x14ac:dyDescent="0.25">
      <c r="C64" s="36"/>
      <c r="D64" s="50"/>
      <c r="E64" s="35"/>
      <c r="F64" s="19"/>
      <c r="G64" s="36"/>
      <c r="H64" s="36"/>
      <c r="I64" s="43"/>
      <c r="J64" s="44"/>
      <c r="K64" s="42"/>
    </row>
    <row r="65" spans="3:11" s="14" customFormat="1" ht="17.25" customHeight="1" x14ac:dyDescent="0.25">
      <c r="C65" s="36"/>
      <c r="D65" s="50"/>
      <c r="E65" s="35"/>
      <c r="F65" s="19"/>
      <c r="G65" s="36"/>
      <c r="H65" s="36"/>
      <c r="I65" s="43"/>
      <c r="J65" s="44"/>
      <c r="K65" s="42"/>
    </row>
    <row r="66" spans="3:11" s="14" customFormat="1" ht="17.25" customHeight="1" x14ac:dyDescent="0.25">
      <c r="C66" s="36"/>
      <c r="D66" s="50"/>
      <c r="E66" s="35"/>
      <c r="F66" s="19"/>
      <c r="G66" s="36"/>
      <c r="H66" s="36"/>
      <c r="I66" s="43"/>
      <c r="J66" s="44"/>
      <c r="K66" s="42"/>
    </row>
    <row r="67" spans="3:11" s="14" customFormat="1" ht="17.25" customHeight="1" x14ac:dyDescent="0.25">
      <c r="C67" s="36"/>
      <c r="D67" s="50"/>
      <c r="E67" s="35"/>
      <c r="F67" s="19"/>
      <c r="G67" s="36"/>
      <c r="H67" s="36"/>
      <c r="I67" s="43"/>
      <c r="J67" s="44"/>
      <c r="K67" s="42"/>
    </row>
    <row r="68" spans="3:11" s="14" customFormat="1" ht="17.25" customHeight="1" x14ac:dyDescent="0.25">
      <c r="C68" s="36"/>
      <c r="D68" s="50"/>
      <c r="E68" s="35"/>
      <c r="F68" s="19"/>
      <c r="G68" s="36"/>
      <c r="H68" s="36"/>
      <c r="I68" s="43"/>
      <c r="J68" s="44"/>
      <c r="K68" s="42"/>
    </row>
    <row r="69" spans="3:11" s="14" customFormat="1" ht="17.25" customHeight="1" x14ac:dyDescent="0.25">
      <c r="C69" s="36"/>
      <c r="D69" s="50"/>
      <c r="E69" s="35"/>
      <c r="F69" s="19"/>
      <c r="G69" s="36"/>
      <c r="H69" s="36"/>
      <c r="I69" s="43"/>
      <c r="J69" s="44"/>
      <c r="K69" s="42"/>
    </row>
    <row r="70" spans="3:11" s="14" customFormat="1" ht="17.25" customHeight="1" x14ac:dyDescent="0.25">
      <c r="C70" s="36"/>
      <c r="D70" s="50"/>
      <c r="E70" s="35"/>
      <c r="F70" s="19"/>
      <c r="G70" s="36"/>
      <c r="H70" s="36"/>
      <c r="I70" s="43"/>
      <c r="J70" s="44"/>
      <c r="K70" s="42"/>
    </row>
    <row r="71" spans="3:11" s="14" customFormat="1" ht="17.25" customHeight="1" x14ac:dyDescent="0.25">
      <c r="C71" s="36"/>
      <c r="D71" s="50"/>
      <c r="E71" s="35"/>
      <c r="F71" s="19"/>
      <c r="G71" s="36"/>
      <c r="H71" s="36"/>
      <c r="I71" s="43"/>
      <c r="J71" s="44"/>
      <c r="K71" s="42"/>
    </row>
    <row r="72" spans="3:11" s="14" customFormat="1" ht="17.25" customHeight="1" x14ac:dyDescent="0.25">
      <c r="C72" s="36"/>
      <c r="D72" s="50"/>
      <c r="E72" s="35"/>
      <c r="F72" s="19"/>
      <c r="G72" s="36"/>
      <c r="H72" s="36"/>
      <c r="I72" s="43"/>
      <c r="J72" s="44"/>
      <c r="K72" s="42"/>
    </row>
    <row r="73" spans="3:11" s="14" customFormat="1" ht="17.25" customHeight="1" x14ac:dyDescent="0.25">
      <c r="C73" s="36"/>
      <c r="D73" s="50"/>
      <c r="E73" s="35"/>
      <c r="F73" s="19"/>
      <c r="G73" s="36"/>
      <c r="H73" s="36"/>
      <c r="I73" s="43"/>
      <c r="J73" s="44"/>
      <c r="K73" s="42"/>
    </row>
    <row r="74" spans="3:11" s="14" customFormat="1" ht="17.25" customHeight="1" x14ac:dyDescent="0.25">
      <c r="C74" s="36"/>
      <c r="D74" s="50"/>
      <c r="E74" s="35"/>
      <c r="F74" s="19"/>
      <c r="G74" s="36"/>
      <c r="H74" s="36"/>
      <c r="I74" s="43"/>
      <c r="J74" s="44"/>
      <c r="K74" s="42"/>
    </row>
    <row r="75" spans="3:11" s="14" customFormat="1" ht="17.25" customHeight="1" x14ac:dyDescent="0.25">
      <c r="C75" s="36"/>
      <c r="D75" s="50"/>
      <c r="E75" s="35"/>
      <c r="F75" s="19"/>
      <c r="G75" s="36"/>
      <c r="H75" s="36"/>
      <c r="I75" s="43"/>
      <c r="J75" s="44"/>
      <c r="K75" s="42"/>
    </row>
    <row r="76" spans="3:11" s="14" customFormat="1" ht="17.25" customHeight="1" x14ac:dyDescent="0.25">
      <c r="C76" s="36"/>
      <c r="D76" s="50"/>
      <c r="E76" s="35"/>
      <c r="F76" s="19"/>
      <c r="G76" s="36"/>
      <c r="H76" s="36"/>
      <c r="I76" s="43"/>
      <c r="J76" s="44"/>
      <c r="K76" s="42"/>
    </row>
    <row r="77" spans="3:11" s="14" customFormat="1" ht="17.25" customHeight="1" x14ac:dyDescent="0.25">
      <c r="C77" s="36"/>
      <c r="D77" s="50"/>
      <c r="E77" s="35"/>
      <c r="F77" s="19"/>
      <c r="G77" s="36"/>
      <c r="H77" s="36"/>
      <c r="I77" s="43"/>
      <c r="J77" s="44"/>
      <c r="K77" s="42"/>
    </row>
    <row r="78" spans="3:11" s="14" customFormat="1" ht="17.25" customHeight="1" x14ac:dyDescent="0.25">
      <c r="C78" s="36"/>
      <c r="D78" s="50"/>
      <c r="E78" s="35"/>
      <c r="F78" s="19"/>
      <c r="G78" s="36"/>
      <c r="H78" s="36"/>
      <c r="I78" s="43"/>
      <c r="J78" s="44"/>
      <c r="K78" s="42"/>
    </row>
    <row r="79" spans="3:11" s="14" customFormat="1" ht="17.25" customHeight="1" x14ac:dyDescent="0.25">
      <c r="C79" s="36"/>
      <c r="D79" s="50"/>
      <c r="E79" s="35"/>
      <c r="F79" s="19"/>
      <c r="G79" s="36"/>
      <c r="H79" s="36"/>
      <c r="I79" s="43"/>
      <c r="J79" s="44"/>
      <c r="K79" s="42"/>
    </row>
    <row r="80" spans="3:11" s="14" customFormat="1" ht="17.25" customHeight="1" x14ac:dyDescent="0.25">
      <c r="C80" s="36"/>
      <c r="D80" s="50"/>
      <c r="E80" s="35"/>
      <c r="F80" s="19"/>
      <c r="G80" s="36"/>
      <c r="H80" s="36"/>
      <c r="I80" s="43"/>
      <c r="J80" s="44"/>
      <c r="K80" s="42"/>
    </row>
    <row r="81" spans="3:11" s="14" customFormat="1" ht="17.25" customHeight="1" x14ac:dyDescent="0.25">
      <c r="C81" s="36"/>
      <c r="D81" s="50"/>
      <c r="E81" s="35"/>
      <c r="F81" s="19"/>
      <c r="G81" s="36"/>
      <c r="H81" s="36"/>
      <c r="I81" s="43"/>
      <c r="J81" s="44"/>
      <c r="K81" s="42"/>
    </row>
    <row r="82" spans="3:11" s="14" customFormat="1" ht="17.25" customHeight="1" x14ac:dyDescent="0.25">
      <c r="C82" s="36"/>
      <c r="D82" s="50"/>
      <c r="E82" s="35"/>
      <c r="F82" s="19"/>
      <c r="G82" s="36"/>
      <c r="H82" s="36"/>
      <c r="I82" s="43"/>
      <c r="J82" s="44"/>
      <c r="K82" s="42"/>
    </row>
    <row r="83" spans="3:11" s="14" customFormat="1" ht="17.25" customHeight="1" x14ac:dyDescent="0.25">
      <c r="C83" s="36"/>
      <c r="D83" s="50"/>
      <c r="E83" s="35"/>
      <c r="F83" s="19"/>
      <c r="G83" s="36"/>
      <c r="H83" s="36"/>
      <c r="I83" s="43"/>
      <c r="J83" s="44"/>
      <c r="K83" s="42"/>
    </row>
    <row r="84" spans="3:11" s="14" customFormat="1" ht="17.25" customHeight="1" x14ac:dyDescent="0.25">
      <c r="C84" s="36"/>
      <c r="D84" s="50"/>
      <c r="E84" s="35"/>
      <c r="F84" s="19"/>
      <c r="G84" s="36"/>
      <c r="H84" s="36"/>
      <c r="I84" s="43"/>
      <c r="J84" s="44"/>
      <c r="K84" s="42"/>
    </row>
    <row r="85" spans="3:11" s="14" customFormat="1" ht="17.25" customHeight="1" x14ac:dyDescent="0.25">
      <c r="C85" s="36"/>
      <c r="D85" s="50"/>
      <c r="E85" s="35"/>
      <c r="F85" s="19"/>
      <c r="G85" s="36"/>
      <c r="H85" s="36"/>
      <c r="I85" s="43"/>
      <c r="J85" s="44"/>
      <c r="K85" s="42"/>
    </row>
    <row r="86" spans="3:11" s="14" customFormat="1" ht="17.25" customHeight="1" x14ac:dyDescent="0.25">
      <c r="C86" s="36"/>
      <c r="D86" s="50"/>
      <c r="E86" s="35"/>
      <c r="F86" s="19"/>
      <c r="G86" s="36"/>
      <c r="H86" s="36"/>
      <c r="I86" s="43"/>
      <c r="J86" s="44"/>
      <c r="K86" s="42"/>
    </row>
    <row r="87" spans="3:11" s="14" customFormat="1" ht="17.25" customHeight="1" x14ac:dyDescent="0.25">
      <c r="C87" s="36"/>
      <c r="D87" s="50"/>
      <c r="E87" s="35"/>
      <c r="F87" s="19"/>
      <c r="G87" s="36"/>
      <c r="H87" s="36"/>
      <c r="I87" s="43"/>
      <c r="J87" s="44"/>
      <c r="K87" s="42"/>
    </row>
    <row r="88" spans="3:11" s="14" customFormat="1" ht="17.25" customHeight="1" x14ac:dyDescent="0.25">
      <c r="C88" s="36"/>
      <c r="D88" s="50"/>
      <c r="E88" s="35"/>
      <c r="F88" s="19"/>
      <c r="G88" s="36"/>
      <c r="H88" s="36"/>
      <c r="I88" s="43"/>
      <c r="J88" s="44"/>
      <c r="K88" s="42"/>
    </row>
    <row r="89" spans="3:11" s="14" customFormat="1" ht="17.25" customHeight="1" x14ac:dyDescent="0.25">
      <c r="C89" s="36"/>
      <c r="D89" s="50"/>
      <c r="E89" s="35"/>
      <c r="F89" s="19"/>
      <c r="G89" s="36"/>
      <c r="H89" s="36"/>
      <c r="I89" s="43"/>
      <c r="J89" s="44"/>
      <c r="K89" s="42"/>
    </row>
    <row r="90" spans="3:11" s="14" customFormat="1" ht="17.25" customHeight="1" x14ac:dyDescent="0.25">
      <c r="C90" s="36"/>
      <c r="D90" s="50"/>
      <c r="E90" s="35"/>
      <c r="F90" s="19"/>
      <c r="G90" s="36"/>
      <c r="H90" s="36"/>
      <c r="I90" s="43"/>
      <c r="J90" s="44"/>
      <c r="K90" s="42"/>
    </row>
    <row r="91" spans="3:11" s="14" customFormat="1" ht="17.25" customHeight="1" x14ac:dyDescent="0.25">
      <c r="C91" s="36"/>
      <c r="D91" s="50"/>
      <c r="E91" s="35"/>
      <c r="F91" s="19"/>
      <c r="G91" s="36"/>
      <c r="H91" s="36"/>
      <c r="I91" s="43"/>
      <c r="J91" s="44"/>
      <c r="K91" s="42"/>
    </row>
    <row r="92" spans="3:11" s="14" customFormat="1" ht="17.25" customHeight="1" x14ac:dyDescent="0.25">
      <c r="C92" s="36"/>
      <c r="D92" s="50"/>
      <c r="E92" s="35"/>
      <c r="F92" s="19"/>
      <c r="G92" s="36"/>
      <c r="H92" s="36"/>
      <c r="I92" s="43"/>
      <c r="J92" s="44"/>
      <c r="K92" s="42"/>
    </row>
    <row r="93" spans="3:11" s="14" customFormat="1" ht="17.25" customHeight="1" x14ac:dyDescent="0.25">
      <c r="C93" s="36"/>
      <c r="D93" s="50"/>
      <c r="E93" s="35"/>
      <c r="F93" s="19"/>
      <c r="G93" s="36"/>
      <c r="H93" s="36"/>
      <c r="I93" s="43"/>
      <c r="J93" s="44"/>
      <c r="K93" s="42"/>
    </row>
    <row r="94" spans="3:11" s="14" customFormat="1" ht="17.25" customHeight="1" x14ac:dyDescent="0.25">
      <c r="C94" s="36"/>
      <c r="D94" s="50"/>
      <c r="E94" s="35"/>
      <c r="F94" s="19"/>
      <c r="G94" s="36"/>
      <c r="H94" s="36"/>
      <c r="I94" s="43"/>
      <c r="J94" s="44"/>
      <c r="K94" s="42"/>
    </row>
    <row r="95" spans="3:11" s="14" customFormat="1" ht="17.25" customHeight="1" x14ac:dyDescent="0.25">
      <c r="C95" s="36"/>
      <c r="D95" s="50"/>
      <c r="E95" s="35"/>
      <c r="F95" s="19"/>
      <c r="G95" s="36"/>
      <c r="H95" s="36"/>
      <c r="I95" s="43"/>
      <c r="J95" s="44"/>
      <c r="K95" s="42"/>
    </row>
    <row r="96" spans="3:11" s="14" customFormat="1" ht="17.25" customHeight="1" x14ac:dyDescent="0.25">
      <c r="C96" s="36"/>
      <c r="D96" s="50"/>
      <c r="E96" s="35"/>
      <c r="F96" s="19"/>
      <c r="G96" s="36"/>
      <c r="H96" s="36"/>
      <c r="I96" s="43"/>
      <c r="J96" s="44"/>
      <c r="K96" s="42"/>
    </row>
    <row r="97" spans="3:11" s="14" customFormat="1" ht="17.25" customHeight="1" x14ac:dyDescent="0.25">
      <c r="C97" s="36"/>
      <c r="D97" s="50"/>
      <c r="E97" s="35"/>
      <c r="F97" s="19"/>
      <c r="G97" s="36"/>
      <c r="H97" s="36"/>
      <c r="I97" s="43"/>
      <c r="J97" s="44"/>
      <c r="K97" s="42"/>
    </row>
    <row r="98" spans="3:11" s="14" customFormat="1" ht="17.25" customHeight="1" x14ac:dyDescent="0.25">
      <c r="C98" s="36"/>
      <c r="D98" s="50"/>
      <c r="E98" s="35"/>
      <c r="F98" s="19"/>
      <c r="G98" s="36"/>
      <c r="H98" s="36"/>
      <c r="I98" s="43"/>
      <c r="J98" s="44"/>
      <c r="K98" s="42"/>
    </row>
    <row r="99" spans="3:11" s="14" customFormat="1" ht="17.25" customHeight="1" x14ac:dyDescent="0.25">
      <c r="C99" s="36"/>
      <c r="D99" s="50"/>
      <c r="E99" s="35"/>
      <c r="F99" s="19"/>
      <c r="G99" s="36"/>
      <c r="H99" s="36"/>
      <c r="I99" s="43"/>
      <c r="J99" s="44"/>
      <c r="K99" s="42"/>
    </row>
    <row r="100" spans="3:11" s="14" customFormat="1" ht="17.25" customHeight="1" x14ac:dyDescent="0.25">
      <c r="C100" s="36"/>
      <c r="D100" s="50"/>
      <c r="E100" s="35"/>
      <c r="F100" s="19"/>
      <c r="G100" s="36"/>
      <c r="H100" s="36"/>
      <c r="I100" s="43"/>
      <c r="J100" s="44"/>
      <c r="K100" s="42"/>
    </row>
    <row r="101" spans="3:11" s="14" customFormat="1" ht="17.25" customHeight="1" x14ac:dyDescent="0.25">
      <c r="C101" s="36"/>
      <c r="D101" s="50"/>
      <c r="E101" s="35"/>
      <c r="F101" s="19"/>
      <c r="G101" s="36"/>
      <c r="H101" s="36"/>
      <c r="I101" s="43"/>
      <c r="J101" s="44"/>
      <c r="K101" s="42"/>
    </row>
    <row r="102" spans="3:11" s="14" customFormat="1" ht="17.25" customHeight="1" x14ac:dyDescent="0.25">
      <c r="C102" s="36"/>
      <c r="D102" s="50"/>
      <c r="E102" s="35"/>
      <c r="F102" s="19"/>
      <c r="G102" s="36"/>
      <c r="H102" s="36"/>
      <c r="I102" s="43"/>
      <c r="J102" s="44"/>
      <c r="K102" s="42"/>
    </row>
    <row r="103" spans="3:11" s="14" customFormat="1" ht="17.25" customHeight="1" x14ac:dyDescent="0.25">
      <c r="C103" s="36"/>
      <c r="D103" s="50"/>
      <c r="E103" s="35"/>
      <c r="F103" s="19"/>
      <c r="G103" s="36"/>
      <c r="H103" s="36"/>
      <c r="I103" s="43"/>
      <c r="J103" s="44"/>
      <c r="K103" s="42"/>
    </row>
    <row r="104" spans="3:11" s="14" customFormat="1" ht="17.25" customHeight="1" x14ac:dyDescent="0.25">
      <c r="C104" s="36"/>
      <c r="D104" s="50"/>
      <c r="E104" s="35"/>
      <c r="F104" s="19"/>
      <c r="G104" s="36"/>
      <c r="H104" s="36"/>
      <c r="I104" s="43"/>
      <c r="J104" s="44"/>
      <c r="K104" s="42"/>
    </row>
    <row r="105" spans="3:11" s="14" customFormat="1" ht="17.25" customHeight="1" x14ac:dyDescent="0.25">
      <c r="C105" s="36"/>
      <c r="D105" s="50"/>
      <c r="E105" s="35"/>
      <c r="F105" s="19"/>
      <c r="G105" s="36"/>
      <c r="H105" s="36"/>
      <c r="I105" s="43"/>
      <c r="J105" s="44"/>
      <c r="K105" s="42"/>
    </row>
    <row r="106" spans="3:11" s="14" customFormat="1" ht="17.25" customHeight="1" x14ac:dyDescent="0.25">
      <c r="C106" s="36"/>
      <c r="D106" s="50"/>
      <c r="E106" s="35"/>
      <c r="F106" s="19"/>
      <c r="G106" s="36"/>
      <c r="H106" s="36"/>
      <c r="I106" s="43"/>
      <c r="J106" s="44"/>
      <c r="K106" s="42"/>
    </row>
    <row r="107" spans="3:11" s="14" customFormat="1" ht="17.25" customHeight="1" x14ac:dyDescent="0.25">
      <c r="C107" s="36"/>
      <c r="D107" s="50"/>
      <c r="E107" s="35"/>
      <c r="F107" s="19"/>
      <c r="G107" s="36"/>
      <c r="H107" s="36"/>
      <c r="I107" s="43"/>
      <c r="J107" s="44"/>
      <c r="K107" s="42"/>
    </row>
    <row r="108" spans="3:11" s="14" customFormat="1" ht="17.25" customHeight="1" x14ac:dyDescent="0.25">
      <c r="C108" s="36"/>
      <c r="D108" s="50"/>
      <c r="E108" s="35"/>
      <c r="F108" s="19"/>
      <c r="G108" s="36"/>
      <c r="H108" s="36"/>
      <c r="I108" s="43"/>
      <c r="J108" s="44"/>
      <c r="K108" s="42"/>
    </row>
    <row r="109" spans="3:11" s="14" customFormat="1" ht="17.25" customHeight="1" x14ac:dyDescent="0.25">
      <c r="C109" s="36"/>
      <c r="D109" s="50"/>
      <c r="E109" s="35"/>
      <c r="F109" s="19"/>
      <c r="G109" s="36"/>
      <c r="H109" s="36"/>
      <c r="I109" s="43"/>
      <c r="J109" s="44"/>
      <c r="K109" s="42"/>
    </row>
    <row r="110" spans="3:11" s="14" customFormat="1" ht="17.25" customHeight="1" x14ac:dyDescent="0.25">
      <c r="C110" s="36"/>
      <c r="D110" s="50"/>
      <c r="E110" s="35"/>
      <c r="F110" s="19"/>
      <c r="G110" s="36"/>
      <c r="H110" s="36"/>
      <c r="I110" s="43"/>
      <c r="J110" s="44"/>
      <c r="K110" s="42"/>
    </row>
    <row r="111" spans="3:11" s="14" customFormat="1" ht="17.25" customHeight="1" x14ac:dyDescent="0.25">
      <c r="C111" s="36"/>
      <c r="D111" s="50"/>
      <c r="E111" s="35"/>
      <c r="F111" s="19"/>
      <c r="G111" s="36"/>
      <c r="H111" s="36"/>
      <c r="I111" s="43"/>
      <c r="J111" s="44"/>
      <c r="K111" s="42"/>
    </row>
    <row r="112" spans="3:11" s="14" customFormat="1" ht="17.25" customHeight="1" x14ac:dyDescent="0.25">
      <c r="C112" s="36"/>
      <c r="D112" s="50"/>
      <c r="E112" s="35"/>
      <c r="F112" s="19"/>
      <c r="G112" s="36"/>
      <c r="H112" s="36"/>
      <c r="I112" s="43"/>
      <c r="J112" s="44"/>
      <c r="K112" s="42"/>
    </row>
    <row r="113" spans="3:11" s="14" customFormat="1" ht="17.25" customHeight="1" x14ac:dyDescent="0.25">
      <c r="C113" s="36"/>
      <c r="D113" s="50"/>
      <c r="E113" s="35"/>
      <c r="F113" s="19"/>
      <c r="G113" s="36"/>
      <c r="H113" s="36"/>
      <c r="I113" s="43"/>
      <c r="J113" s="44"/>
      <c r="K113" s="42"/>
    </row>
    <row r="114" spans="3:11" s="14" customFormat="1" ht="17.25" customHeight="1" x14ac:dyDescent="0.25">
      <c r="C114" s="36"/>
      <c r="D114" s="50"/>
      <c r="E114" s="35"/>
      <c r="F114" s="19"/>
      <c r="G114" s="36"/>
      <c r="H114" s="36"/>
      <c r="I114" s="43"/>
      <c r="J114" s="44"/>
      <c r="K114" s="42"/>
    </row>
    <row r="115" spans="3:11" s="14" customFormat="1" ht="17.25" customHeight="1" x14ac:dyDescent="0.25">
      <c r="C115" s="36"/>
      <c r="D115" s="50"/>
      <c r="E115" s="35"/>
      <c r="F115" s="45"/>
      <c r="G115" s="36"/>
      <c r="H115" s="36"/>
      <c r="I115" s="43"/>
      <c r="J115" s="44"/>
      <c r="K115" s="42"/>
    </row>
    <row r="116" spans="3:11" s="14" customFormat="1" ht="17.25" customHeight="1" x14ac:dyDescent="0.25">
      <c r="C116" s="36"/>
      <c r="D116" s="50"/>
      <c r="E116" s="35"/>
      <c r="F116" s="45"/>
      <c r="G116" s="36"/>
      <c r="H116" s="36"/>
      <c r="I116" s="43"/>
      <c r="J116" s="44"/>
      <c r="K116" s="42"/>
    </row>
    <row r="117" spans="3:11" s="14" customFormat="1" ht="17.25" customHeight="1" x14ac:dyDescent="0.25">
      <c r="C117" s="36"/>
      <c r="D117" s="50"/>
      <c r="E117" s="35"/>
      <c r="F117" s="45"/>
      <c r="G117" s="36"/>
      <c r="H117" s="36"/>
      <c r="I117" s="43"/>
      <c r="J117" s="44"/>
      <c r="K117" s="42"/>
    </row>
    <row r="118" spans="3:11" s="14" customFormat="1" ht="17.25" customHeight="1" x14ac:dyDescent="0.25">
      <c r="C118" s="36"/>
      <c r="D118" s="50"/>
      <c r="E118" s="35"/>
      <c r="F118" s="45"/>
      <c r="G118" s="36"/>
      <c r="H118" s="36"/>
      <c r="I118" s="43"/>
      <c r="J118" s="44"/>
      <c r="K118" s="42"/>
    </row>
    <row r="119" spans="3:11" s="14" customFormat="1" ht="17.25" customHeight="1" x14ac:dyDescent="0.25">
      <c r="C119" s="36"/>
      <c r="D119" s="50"/>
      <c r="E119" s="35"/>
      <c r="F119" s="45"/>
      <c r="G119" s="36"/>
      <c r="H119" s="36"/>
      <c r="I119" s="43"/>
      <c r="J119" s="44"/>
      <c r="K119" s="42"/>
    </row>
    <row r="120" spans="3:11" s="14" customFormat="1" ht="17.25" customHeight="1" x14ac:dyDescent="0.25">
      <c r="C120" s="36"/>
      <c r="D120" s="50"/>
      <c r="E120" s="35"/>
      <c r="F120" s="45"/>
      <c r="G120" s="36"/>
      <c r="H120" s="36"/>
      <c r="I120" s="43"/>
      <c r="J120" s="44"/>
      <c r="K120" s="42"/>
    </row>
    <row r="121" spans="3:11" s="14" customFormat="1" ht="17.25" customHeight="1" x14ac:dyDescent="0.25">
      <c r="C121" s="36"/>
      <c r="D121" s="50"/>
      <c r="E121" s="35"/>
      <c r="F121" s="45"/>
      <c r="G121" s="36"/>
      <c r="H121" s="36"/>
      <c r="I121" s="43"/>
      <c r="J121" s="44"/>
      <c r="K121" s="42"/>
    </row>
    <row r="122" spans="3:11" s="14" customFormat="1" ht="17.25" customHeight="1" x14ac:dyDescent="0.25">
      <c r="C122" s="36"/>
      <c r="D122" s="50"/>
      <c r="E122" s="35"/>
      <c r="F122" s="45"/>
      <c r="G122" s="36"/>
      <c r="H122" s="36"/>
      <c r="I122" s="43"/>
      <c r="J122" s="44"/>
      <c r="K122" s="42"/>
    </row>
    <row r="123" spans="3:11" s="14" customFormat="1" ht="17.25" customHeight="1" x14ac:dyDescent="0.25">
      <c r="C123" s="36"/>
      <c r="D123" s="50"/>
      <c r="E123" s="35"/>
      <c r="F123" s="45"/>
      <c r="G123" s="36"/>
      <c r="H123" s="36"/>
      <c r="I123" s="43"/>
      <c r="J123" s="44"/>
      <c r="K123" s="42"/>
    </row>
    <row r="124" spans="3:11" s="14" customFormat="1" ht="17.25" customHeight="1" x14ac:dyDescent="0.25">
      <c r="C124" s="36"/>
      <c r="D124" s="50"/>
      <c r="E124" s="35"/>
      <c r="F124" s="45"/>
      <c r="G124" s="36"/>
      <c r="H124" s="36"/>
      <c r="I124" s="43"/>
      <c r="J124" s="44"/>
      <c r="K124" s="42"/>
    </row>
    <row r="125" spans="3:11" s="14" customFormat="1" ht="17.25" customHeight="1" x14ac:dyDescent="0.25">
      <c r="C125" s="36"/>
      <c r="D125" s="50"/>
      <c r="E125" s="35"/>
      <c r="F125" s="45"/>
      <c r="G125" s="36"/>
      <c r="H125" s="36"/>
      <c r="I125" s="43"/>
      <c r="J125" s="44"/>
      <c r="K125" s="42"/>
    </row>
    <row r="126" spans="3:11" s="14" customFormat="1" ht="17.25" customHeight="1" x14ac:dyDescent="0.25">
      <c r="C126" s="36"/>
      <c r="D126" s="50"/>
      <c r="E126" s="35"/>
      <c r="F126" s="45"/>
      <c r="G126" s="36"/>
      <c r="H126" s="36"/>
      <c r="I126" s="43"/>
      <c r="J126" s="44"/>
      <c r="K126" s="42"/>
    </row>
    <row r="127" spans="3:11" s="14" customFormat="1" ht="17.25" customHeight="1" x14ac:dyDescent="0.25">
      <c r="C127" s="36"/>
      <c r="D127" s="50"/>
      <c r="E127" s="35"/>
      <c r="F127" s="45"/>
      <c r="G127" s="36"/>
      <c r="H127" s="36"/>
      <c r="I127" s="43"/>
      <c r="J127" s="44"/>
      <c r="K127" s="42"/>
    </row>
    <row r="128" spans="3:11" s="14" customFormat="1" ht="17.25" customHeight="1" x14ac:dyDescent="0.25">
      <c r="C128" s="36"/>
      <c r="D128" s="50"/>
      <c r="E128" s="35"/>
      <c r="F128" s="45"/>
      <c r="G128" s="36"/>
      <c r="H128" s="36"/>
      <c r="I128" s="43"/>
      <c r="J128" s="44"/>
      <c r="K128" s="42"/>
    </row>
  </sheetData>
  <mergeCells count="5">
    <mergeCell ref="B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Wohnfläche_mK</vt:lpstr>
      <vt:lpstr>Umbauter Raum_oK</vt:lpstr>
      <vt:lpstr>Kosten</vt:lpstr>
      <vt:lpstr>Geschossigkeit</vt:lpstr>
      <vt:lpstr>Regenwasserabfluss</vt:lpstr>
      <vt:lpstr>Schmutzwasseranschluss</vt:lpstr>
      <vt:lpstr>Grundstücksberechnungen</vt:lpstr>
      <vt:lpstr>Nutzfläche KG</vt:lpstr>
      <vt:lpstr>Geschossigkeit!Druckbereich</vt:lpstr>
      <vt:lpstr>Grundstücksberechnungen!Druckbereich</vt:lpstr>
      <vt:lpstr>Kosten!Druckbereich</vt:lpstr>
      <vt:lpstr>'Nutzfläche KG'!Druckbereich</vt:lpstr>
      <vt:lpstr>Regenwasserabfluss!Druckbereich</vt:lpstr>
      <vt:lpstr>'Umbauter Raum_oK'!Druckbereich</vt:lpstr>
      <vt:lpstr>Wohnfläche_mK!Druckbereich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Krieger, Hermann</dc:creator>
  <cp:lastModifiedBy>Hermann Krieger</cp:lastModifiedBy>
  <cp:lastPrinted>2017-11-13T11:53:46Z</cp:lastPrinted>
  <dcterms:created xsi:type="dcterms:W3CDTF">2006-03-29T06:40:38Z</dcterms:created>
  <dcterms:modified xsi:type="dcterms:W3CDTF">2017-11-13T11:54:51Z</dcterms:modified>
</cp:coreProperties>
</file>